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82" documentId="120_S{2AC9BD13-BADA-5192-A53E-5A8FF88502F6}" xr6:coauthVersionLast="47" xr6:coauthVersionMax="47" xr10:uidLastSave="{C320A43C-F22F-4ED7-9C6E-F4D0FF371A5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<sst xmlns="http://schemas.openxmlformats.org/spreadsheetml/2006/main" count="180319" uniqueCount="39144">
  <si>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</si>
  <si>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</si>
  <si>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</si>
  <si>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</si>
  <si>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</si>
  <si>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</si>
  <si>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</si>
  <si>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</si>
  <si>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</si>
  <si>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</si>
  <si>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</si>
  <si>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</si>
  <si>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</si>
  <si>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</si>
  <si>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</si>
  <si>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</si>
  <si>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</si>
  <si>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</si>
  <si>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</si>
  <si>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</si>
  <si>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</si>
  <si>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</si>
  <si>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</si>
  <si>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</si>
  <si>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</si>
  <si>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</si>
  <si>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</si>
  <si>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</si>
  <si>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</si>
  <si>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</si>
  <si>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</si>
  <si>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</si>
  <si>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</si>
  <si>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</si>
  <si>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</si>
  <si>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</si>
  <si>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</si>
  <si>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</si>
  <si>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</si>
  <si>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</si>
  <si>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</si>
  <si>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</si>
  <si>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</si>
  <si>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</si>
  <si>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</si>
  <si>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</si>
  <si>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</si>
  <si>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</si>
  <si>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</si>
  <si>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</si>
  <si>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</si>
  <si>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</si>
  <si>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</si>
  <si>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</si>
  <si>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</si>
  <si>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</si>
  <si>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</si>
  <si>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</si>
  <si>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</si>
  <si>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</si>
  <si>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</si>
  <si>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</si>
  <si>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</si>
  <si>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</si>
  <si>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</si>
  <si>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</si>
  <si>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</si>
  <si>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</si>
  <si>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</si>
  <si>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</si>
  <si>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</si>
  <si>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</si>
  <si>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</si>
  <si>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</si>
  <si>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</si>
  <si>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</si>
  <si>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</si>
  <si>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</si>
  <si>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</si>
  <si>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</si>
  <si>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</si>
  <si>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</si>
  <si>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</si>
  <si>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</si>
  <si>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</si>
  <si>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</si>
  <si>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</si>
  <si>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</si>
  <si>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</si>
  <si>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</si>
  <si>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</si>
  <si>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</si>
  <si>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</si>
  <si>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</si>
  <si>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</si>
  <si>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</si>
  <si>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</si>
  <si>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</si>
  <si>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</si>
  <si>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</si>
  <si>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</si>
  <si>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</si>
  <si>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</si>
  <si>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</si>
  <si>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</si>
  <si>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</si>
  <si>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</si>
  <si>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</si>
  <si>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</si>
  <si>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</si>
  <si>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</si>
  <si>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</si>
  <si>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</si>
  <si>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</si>
  <si>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</si>
  <si>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</si>
  <si>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</si>
  <si>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</si>
  <si>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</si>
  <si>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</si>
  <si>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</si>
  <si>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</si>
  <si>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</si>
  <si>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</si>
  <si>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</si>
  <si>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</si>
  <si>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</si>
  <si>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</si>
  <si>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</si>
  <si>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</si>
  <si>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</si>
  <si>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</si>
  <si>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</si>
  <si>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</si>
  <si>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</si>
  <si>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</si>
  <si>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</si>
  <si>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</si>
  <si>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</si>
  <si>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</si>
  <si>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</si>
  <si>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</si>
  <si>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</si>
  <si>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</si>
  <si>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</si>
  <si>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</si>
  <si>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</si>
  <si>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</si>
  <si>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</si>
  <si>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</si>
  <si>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</si>
  <si>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</si>
  <si>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</si>
  <si>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</si>
  <si>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</si>
  <si>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</si>
  <si>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</si>
  <si>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</si>
  <si>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</si>
  <si>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</si>
  <si>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</si>
  <si>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</si>
  <si>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</si>
  <si>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</si>
  <si>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</si>
  <si>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</si>
  <si>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</si>
  <si>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</si>
  <si>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</si>
  <si>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</si>
  <si>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</si>
  <si>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</si>
  <si>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</si>
  <si>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</si>
  <si>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</si>
  <si>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</si>
  <si>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</si>
  <si>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</si>
  <si>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</si>
  <si>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</si>
  <si>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</si>
  <si>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</si>
  <si>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</si>
  <si>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</si>
  <si>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</si>
  <si>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</si>
  <si>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</si>
  <si>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</si>
  <si>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</si>
  <si>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</si>
  <si>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</si>
  <si>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</si>
  <si>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</si>
  <si>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</si>
  <si>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</si>
  <si>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</si>
  <si>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</si>
  <si>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</si>
  <si>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</si>
  <si>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</si>
  <si>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</si>
  <si>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</si>
  <si>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</si>
  <si>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</si>
  <si>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</si>
  <si>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</si>
  <si>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</si>
  <si>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</si>
  <si>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</si>
  <si>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</si>
  <si>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</si>
  <si>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</si>
  <si>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</si>
  <si>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</si>
  <si>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</si>
  <si>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</si>
  <si>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</si>
  <si>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</si>
  <si>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</si>
  <si>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</si>
  <si>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</si>
  <si>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</si>
  <si>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</si>
  <si>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</si>
  <si>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</si>
  <si>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</si>
  <si>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</si>
  <si>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</si>
  <si>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</si>
  <si>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</si>
  <si>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</si>
  <si>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</si>
  <si>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</si>
  <si>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</si>
  <si>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</si>
  <si>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</si>
  <si>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</si>
  <si>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</si>
  <si>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</si>
  <si>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</si>
  <si>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</si>
  <si>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</si>
  <si>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</si>
  <si>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</si>
  <si>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</si>
  <si>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</si>
  <si>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</si>
  <si>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</si>
  <si>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</si>
  <si>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</si>
  <si>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</si>
  <si>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</si>
  <si>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</si>
  <si>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</si>
  <si>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</si>
  <si>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</si>
  <si>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</si>
  <si>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</si>
  <si>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</si>
  <si>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</si>
  <si>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</si>
  <si>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</si>
  <si>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</si>
  <si>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</si>
  <si>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</si>
  <si>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</si>
  <si>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</si>
  <si>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</si>
  <si>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</si>
  <si>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</si>
  <si>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</si>
  <si>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</si>
  <si>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</si>
  <si>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</si>
  <si>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</si>
  <si>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</si>
  <si>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</si>
  <si>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</si>
  <si>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</si>
  <si>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</si>
  <si>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</si>
  <si>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</si>
  <si>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</si>
  <si>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</si>
  <si>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</si>
  <si>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</si>
  <si>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</si>
  <si>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</si>
  <si>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</si>
  <si>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</si>
  <si>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</si>
  <si>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</si>
  <si>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</si>
  <si>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</si>
  <si>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</si>
  <si>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</si>
  <si>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</si>
  <si>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</si>
  <si>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</si>
  <si>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</si>
  <si>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</si>
  <si>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</si>
  <si>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</si>
  <si>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</si>
  <si>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</si>
  <si>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</si>
  <si>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</si>
  <si>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</si>
  <si>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</si>
  <si>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</si>
  <si>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</si>
  <si>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</si>
  <si>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</si>
  <si>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</si>
  <si>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</si>
  <si>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</si>
  <si>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</si>
  <si>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</si>
  <si>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</si>
  <si>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</si>
  <si>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</si>
  <si>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</si>
  <si>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</si>
  <si>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</si>
  <si>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</si>
  <si>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</si>
  <si>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</si>
  <si>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</si>
  <si>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</si>
  <si>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</si>
  <si>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</si>
  <si>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</si>
  <si>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</si>
  <si>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</si>
  <si>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</si>
  <si>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</si>
  <si>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</si>
  <si>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</si>
  <si>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</si>
  <si>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</si>
  <si>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</si>
  <si>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</si>
  <si>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</si>
  <si>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</si>
  <si>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</si>
  <si>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</si>
  <si>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</si>
  <si>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</si>
  <si>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</si>
  <si>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</si>
  <si>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</si>
  <si>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</si>
  <si>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</si>
  <si>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</si>
  <si>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</si>
  <si>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</si>
  <si>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</si>
  <si>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</si>
  <si>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</si>
  <si>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</si>
  <si>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</si>
  <si>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</si>
  <si>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</si>
  <si>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</si>
  <si>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</si>
  <si>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</si>
  <si>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</si>
  <si>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</si>
  <si>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</si>
  <si>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</si>
  <si>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</si>
  <si>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</si>
  <si>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</si>
  <si>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</si>
  <si>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</si>
  <si>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</si>
  <si>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</si>
  <si>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</si>
  <si>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</si>
  <si>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</si>
  <si>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</si>
  <si>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</si>
  <si>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</si>
  <si>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</si>
  <si>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</si>
  <si>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</si>
  <si>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</si>
  <si>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</si>
  <si>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</si>
  <si>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</si>
  <si>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</si>
  <si>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</si>
  <si>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</si>
  <si>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</si>
  <si>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</si>
  <si>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</si>
  <si>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</si>
  <si>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</si>
  <si>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</si>
  <si>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</si>
  <si>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</si>
  <si>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</si>
  <si>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</si>
  <si>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</si>
  <si>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</si>
  <si>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</si>
  <si>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</si>
  <si>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</si>
  <si>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</si>
  <si>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</si>
  <si>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</si>
  <si>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</si>
  <si>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</si>
  <si>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</si>
  <si>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</si>
  <si>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</si>
  <si>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</si>
  <si>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</si>
  <si>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</si>
  <si>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</si>
  <si>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</si>
  <si>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</si>
  <si>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</si>
  <si>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</si>
  <si>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</si>
  <si>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</si>
  <si>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</si>
  <si>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</si>
  <si>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</si>
  <si>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</si>
  <si>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</si>
  <si>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</si>
  <si>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</si>
  <si>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</si>
  <si>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</si>
  <si>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</si>
  <si>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</si>
  <si>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</si>
  <si>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</si>
  <si>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</si>
  <si>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</si>
  <si>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</si>
  <si>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</si>
  <si>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</si>
  <si>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</si>
  <si>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</si>
  <si>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</si>
  <si>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</si>
  <si>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</si>
  <si>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</si>
  <si>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</si>
  <si>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</si>
  <si>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</si>
  <si>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</si>
  <si>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</si>
  <si>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</si>
  <si>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</si>
  <si>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</si>
  <si>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</si>
  <si>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</si>
  <si>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</si>
  <si>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</si>
  <si>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</si>
  <si>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</si>
  <si>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</si>
  <si>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</si>
  <si>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</si>
  <si>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</si>
  <si>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</si>
  <si>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</si>
  <si>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</si>
  <si>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</si>
  <si>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</si>
  <si>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</si>
  <si>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</si>
  <si>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</si>
  <si>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</si>
  <si>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</si>
  <si>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</si>
  <si>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</si>
  <si>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</si>
  <si>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</si>
  <si>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</si>
  <si>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</si>
  <si>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</si>
  <si>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</si>
  <si>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</si>
  <si>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</si>
  <si>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</si>
  <si>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</si>
  <si>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</si>
  <si>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</si>
  <si>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</si>
  <si>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</si>
  <si>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</si>
  <si>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</si>
  <si>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</si>
  <si>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</si>
  <si>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</si>
  <si>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</si>
  <si>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</si>
  <si>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</si>
  <si>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</si>
  <si>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</si>
  <si>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</si>
  <si>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</si>
  <si>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</si>
  <si>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</si>
  <si>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</si>
  <si>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</si>
  <si>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</si>
  <si>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</si>
  <si>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</si>
  <si>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</si>
  <si>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</si>
  <si>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</si>
  <si>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</si>
  <si>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</si>
  <si>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</si>
  <si>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</si>
  <si>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</si>
  <si>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</si>
  <si>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</si>
  <si>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</si>
  <si>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</si>
  <si>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</si>
  <si>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</si>
  <si>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</si>
  <si>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</si>
  <si>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</si>
  <si>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</si>
  <si>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</si>
  <si>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</si>
  <si>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</si>
  <si>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</si>
  <si>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</si>
  <si>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</si>
  <si>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</si>
  <si>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</si>
  <si>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</si>
  <si>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</si>
  <si>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</si>
  <si>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</si>
  <si>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</si>
  <si>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</si>
  <si>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</si>
  <si>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</si>
  <si>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</si>
  <si>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</si>
  <si>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</si>
  <si>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</si>
  <si>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</si>
  <si>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</si>
  <si>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</si>
  <si>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</si>
  <si>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</si>
  <si>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</si>
  <si>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</si>
  <si>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</si>
  <si>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</si>
  <si>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</si>
  <si>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</si>
  <si>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</si>
  <si>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</si>
  <si>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</si>
  <si>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</si>
  <si>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</si>
  <si>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</si>
  <si>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</si>
  <si>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</si>
  <si>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</si>
  <si>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</si>
  <si>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</si>
  <si>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</si>
  <si>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</si>
  <si>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</si>
  <si>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</si>
  <si>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</si>
  <si>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</si>
  <si>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</si>
  <si>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</si>
  <si>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</si>
  <si>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</si>
  <si>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</si>
  <si>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</si>
  <si>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</si>
  <si>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</si>
  <si>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</si>
  <si>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</si>
  <si>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</si>
  <si>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</si>
  <si>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</si>
  <si>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</si>
  <si>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</si>
  <si>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</si>
  <si>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</si>
  <si>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</si>
  <si>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</si>
  <si>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</si>
  <si>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</si>
  <si>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</si>
  <si>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</si>
  <si>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</si>
  <si>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</si>
  <si>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</si>
  <si>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</si>
  <si>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</si>
  <si>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</si>
  <si>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</si>
  <si>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</si>
  <si>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</si>
  <si>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</si>
  <si>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</si>
  <si>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</si>
  <si>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</si>
  <si>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</si>
  <si>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</si>
  <si>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</si>
  <si>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</si>
  <si>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</si>
  <si>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</si>
  <si>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</si>
  <si>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</si>
  <si>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</si>
  <si>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</si>
  <si>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</si>
  <si>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</si>
  <si>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</si>
  <si>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</si>
  <si>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</si>
  <si>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</si>
  <si>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</si>
  <si>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</si>
  <si>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</si>
  <si>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</si>
  <si>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</si>
  <si>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</si>
  <si>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</si>
  <si>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</si>
  <si>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</si>
  <si>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</si>
  <si>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</si>
  <si>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</si>
  <si>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</si>
  <si>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</si>
  <si>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</si>
  <si>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</si>
  <si>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</si>
  <si>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</si>
  <si>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</si>
  <si>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</si>
  <si>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</si>
  <si>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</si>
  <si>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</si>
  <si>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</si>
  <si>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</si>
  <si>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</si>
  <si>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</si>
  <si>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</si>
  <si>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</si>
  <si>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</si>
  <si>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</si>
  <si>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</si>
  <si>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</si>
  <si>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</si>
  <si>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</si>
  <si>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</si>
  <si>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</si>
  <si>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</si>
  <si>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</si>
  <si>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</si>
  <si>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</si>
  <si>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</si>
  <si>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</si>
  <si>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</si>
  <si>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</si>
  <si>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</si>
  <si>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</si>
  <si>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</si>
  <si>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</si>
  <si>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</si>
  <si>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</si>
  <si>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</si>
  <si>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</si>
  <si>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</si>
  <si>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</si>
  <si>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</si>
  <si>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</si>
  <si>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</si>
  <si>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</si>
  <si>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</si>
  <si>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</si>
  <si>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</si>
  <si>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</si>
  <si>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</si>
  <si>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</si>
  <si>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</si>
  <si>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</si>
  <si>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</si>
  <si>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</si>
  <si>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</si>
  <si>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</si>
  <si>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</si>
  <si>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</si>
  <si>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</si>
  <si>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</si>
  <si>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</si>
  <si>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</si>
  <si>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</si>
  <si>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</si>
  <si>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</si>
  <si>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</si>
  <si>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</si>
  <si>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</si>
  <si>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</si>
  <si>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</si>
  <si>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</si>
  <si>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</si>
  <si>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</si>
  <si>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</si>
  <si>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</si>
  <si>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</si>
  <si>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</si>
  <si>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</si>
  <si>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</si>
  <si>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</si>
  <si>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</si>
  <si>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</si>
  <si>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</si>
  <si>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</si>
  <si>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</si>
  <si>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</si>
  <si>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</si>
  <si>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</si>
  <si>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</si>
  <si>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</si>
  <si>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</si>
  <si>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</si>
  <si>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</si>
  <si>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</si>
  <si>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</si>
  <si>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</si>
  <si>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</si>
  <si>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</si>
  <si>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</si>
  <si>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</si>
  <si>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</si>
  <si>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</si>
  <si>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</si>
  <si>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</si>
  <si>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</si>
  <si>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</si>
  <si>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</si>
  <si>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</si>
  <si>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</si>
  <si>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</si>
  <si>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</si>
  <si>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</si>
  <si>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</si>
  <si>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</si>
  <si>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</si>
  <si>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</si>
  <si>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</si>
  <si>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</si>
  <si>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</si>
  <si>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</si>
  <si>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</si>
  <si>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</si>
  <si>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</si>
  <si>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</si>
  <si>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</si>
  <si>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</si>
  <si>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</si>
  <si>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</si>
  <si>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</si>
  <si>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</si>
  <si>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</si>
  <si>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</si>
  <si>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</si>
  <si>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</si>
  <si>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</si>
  <si>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</si>
  <si>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</si>
  <si>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</si>
  <si>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</si>
  <si>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</si>
  <si>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</si>
  <si>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</si>
  <si>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</si>
  <si>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</si>
  <si>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</si>
  <si>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</si>
  <si>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</si>
  <si>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</si>
  <si>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</si>
  <si>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</si>
  <si>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</si>
  <si>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</si>
  <si>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</si>
  <si>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</si>
  <si>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</si>
  <si>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</si>
  <si>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</si>
  <si>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</si>
  <si>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</si>
  <si>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</si>
  <si>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</si>
  <si>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</si>
  <si>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</si>
  <si>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</si>
  <si>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</si>
  <si>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</si>
  <si>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</si>
  <si>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</si>
  <si>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</si>
  <si>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</si>
  <si>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</si>
  <si>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</si>
  <si>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</si>
  <si>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</si>
  <si>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</si>
  <si>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</si>
  <si>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</si>
  <si>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</si>
  <si>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</si>
  <si>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</si>
  <si>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</si>
  <si>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</si>
  <si>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</si>
  <si>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</si>
  <si>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</si>
  <si>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</si>
  <si>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</si>
  <si>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</si>
  <si>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</si>
  <si>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</si>
  <si>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</si>
  <si>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</si>
  <si>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</si>
  <si>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</si>
  <si>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</si>
  <si>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</si>
  <si>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</si>
  <si>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</si>
  <si>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</si>
  <si>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</si>
  <si>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</si>
  <si>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</si>
  <si>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</si>
  <si>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</si>
  <si>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</si>
  <si>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</si>
  <si>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</si>
  <si>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</si>
  <si>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</si>
  <si>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</si>
  <si>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</si>
  <si>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</si>
  <si>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</si>
  <si>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</si>
  <si>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</si>
  <si>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</si>
  <si>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</si>
  <si>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</si>
  <si>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</si>
  <si>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</si>
  <si>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</si>
  <si>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</si>
  <si>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</si>
  <si>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</si>
  <si>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</si>
  <si>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</si>
  <si>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</si>
  <si>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</si>
  <si>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</si>
  <si>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</si>
  <si>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</si>
  <si>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</si>
  <si>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</si>
  <si>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</si>
  <si>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</si>
  <si>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</si>
  <si>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</si>
  <si>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</si>
  <si>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</si>
  <si>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</si>
  <si>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</si>
  <si>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</si>
  <si>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</si>
  <si>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</si>
  <si>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</si>
  <si>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</si>
  <si>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</si>
  <si>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</si>
  <si>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</si>
  <si>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</si>
  <si>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</si>
  <si>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</si>
  <si>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</si>
  <si>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</si>
  <si>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</si>
  <si>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</si>
  <si>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</si>
  <si>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</si>
  <si>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</si>
  <si>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</si>
  <si>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</si>
  <si>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</si>
  <si>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</si>
  <si>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</si>
  <si>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</si>
  <si>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</si>
  <si>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</si>
  <si>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</si>
  <si>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</si>
  <si>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</si>
  <si>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</si>
  <si>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</si>
  <si>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</si>
  <si>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</si>
  <si>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</si>
  <si>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</si>
  <si>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</si>
  <si>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</si>
  <si>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</si>
  <si>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</si>
  <si>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</si>
  <si>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</si>
  <si>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</si>
  <si>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</si>
  <si>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</si>
  <si>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</si>
  <si>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</si>
  <si>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</si>
  <si>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</si>
  <si>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</si>
  <si>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</si>
  <si>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</si>
  <si>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</si>
  <si>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</si>
  <si>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</si>
  <si>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</si>
  <si>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</si>
  <si>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</si>
  <si>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</si>
  <si>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</si>
  <si>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</si>
  <si>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</si>
  <si>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</si>
  <si>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</si>
  <si>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</si>
  <si>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</si>
  <si>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</si>
  <si>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</si>
  <si>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</si>
  <si>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</si>
  <si>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</si>
  <si>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</si>
  <si>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</si>
  <si>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</si>
  <si>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</si>
  <si>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</si>
  <si>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</si>
  <si>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</si>
  <si>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</si>
  <si>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</si>
  <si>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</si>
  <si>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</si>
  <si>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</si>
  <si>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</si>
  <si>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</si>
  <si>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</si>
  <si>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</si>
  <si>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</si>
  <si>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</si>
  <si>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</si>
  <si>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</si>
  <si>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</si>
  <si>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</si>
  <si>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</si>
  <si>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</si>
  <si>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</si>
  <si>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</si>
  <si>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</si>
  <si>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</si>
  <si>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</si>
  <si>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</si>
  <si>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</si>
  <si>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</si>
  <si>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</si>
  <si>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</si>
  <si>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</si>
  <si>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</si>
  <si>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</si>
  <si>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</si>
  <si>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</si>
  <si>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</si>
  <si>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</si>
  <si>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</si>
  <si>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</si>
  <si>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</si>
  <si>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</si>
  <si>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</si>
  <si>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</si>
  <si>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</si>
  <si>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</si>
  <si>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</si>
  <si>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</si>
  <si>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</si>
  <si>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</si>
  <si>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</si>
  <si>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</si>
  <si>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</si>
  <si>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</si>
  <si>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</si>
  <si>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</si>
  <si>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</si>
  <si>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</si>
  <si>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</si>
  <si>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</si>
  <si>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</si>
  <si>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</si>
  <si>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</si>
  <si>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</si>
  <si>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</si>
  <si>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</si>
  <si>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</si>
  <si>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</si>
  <si>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</si>
  <si>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</si>
  <si>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</si>
  <si>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</si>
  <si>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</si>
  <si>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</si>
  <si>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</si>
  <si>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</si>
  <si>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</si>
  <si>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</si>
  <si>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</si>
  <si>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</si>
  <si>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</si>
  <si>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</si>
  <si>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</si>
  <si>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</si>
  <si>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</si>
  <si>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</si>
  <si>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</si>
  <si>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</si>
  <si>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</si>
  <si>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</si>
  <si>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</si>
  <si>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</si>
  <si>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</si>
  <si>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</si>
  <si>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</si>
  <si>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</si>
  <si>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</si>
  <si>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</si>
  <si>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</si>
  <si>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</si>
  <si>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</si>
  <si>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</si>
  <si>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</si>
  <si>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</si>
  <si>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</si>
  <si>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</si>
  <si>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</si>
  <si>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</si>
  <si>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</si>
  <si>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</si>
  <si>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</si>
  <si>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</si>
  <si>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</si>
  <si>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</si>
  <si>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</si>
  <si>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</si>
  <si>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</si>
  <si>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</si>
  <si>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</si>
  <si>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</si>
  <si>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</si>
  <si>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</si>
  <si>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</si>
  <si>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</si>
  <si>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</si>
  <si>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</si>
  <si>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</si>
  <si>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</si>
  <si>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</si>
  <si>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</si>
  <si>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</si>
  <si>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</si>
  <si>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</si>
  <si>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</si>
  <si>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</si>
  <si>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</si>
  <si>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</si>
  <si>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</si>
  <si>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</si>
  <si>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</si>
  <si>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</si>
  <si>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</si>
  <si>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</si>
  <si>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</si>
  <si>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</si>
  <si>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</si>
  <si>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</si>
  <si>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</si>
  <si>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</si>
  <si>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</si>
  <si>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</si>
  <si>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</si>
  <si>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</si>
  <si>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</si>
  <si>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</si>
  <si>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</si>
  <si>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</si>
  <si>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</si>
  <si>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</si>
  <si>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</si>
  <si>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</si>
  <si>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</si>
  <si>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</si>
  <si>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</si>
  <si>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</si>
  <si>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</si>
  <si>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</si>
  <si>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</si>
  <si>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</si>
  <si>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</si>
  <si>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</si>
  <si>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</si>
  <si>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</si>
  <si>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</si>
  <si>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</si>
  <si>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</si>
  <si>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</si>
  <si>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</si>
  <si>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</si>
  <si>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</si>
  <si>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</si>
  <si>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</si>
  <si>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</si>
  <si>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</si>
  <si>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</si>
  <si>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</si>
  <si>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</si>
  <si>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</si>
  <si>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</si>
  <si>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</si>
  <si>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</si>
  <si>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</si>
  <si>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</si>
  <si>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</si>
  <si>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</si>
  <si>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</si>
  <si>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</si>
  <si>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</si>
  <si>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</si>
  <si>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</si>
  <si>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</si>
  <si>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</si>
  <si>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</si>
  <si>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</si>
  <si>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</si>
  <si>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</si>
  <si>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</si>
  <si>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</si>
  <si>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</si>
  <si>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</si>
  <si>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</si>
  <si>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</si>
  <si>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</si>
  <si>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</si>
  <si>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</si>
  <si>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</si>
  <si>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</si>
  <si>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</si>
  <si>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</si>
  <si>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</si>
  <si>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</si>
  <si>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</si>
  <si>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</si>
  <si>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</si>
  <si>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</si>
  <si>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</si>
  <si>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</si>
  <si>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</si>
  <si>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</si>
  <si>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</si>
  <si>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</si>
  <si>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</si>
  <si>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</si>
  <si>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</si>
  <si>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</si>
  <si>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</si>
  <si>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</si>
  <si>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</si>
  <si>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</si>
  <si>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</si>
  <si>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</si>
  <si>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</si>
  <si>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</si>
  <si>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</si>
  <si>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</si>
  <si>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</si>
  <si>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</si>
  <si>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</si>
  <si>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</si>
  <si>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</si>
  <si>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</si>
  <si>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</si>
  <si>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</si>
  <si>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</si>
  <si>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</si>
  <si>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</si>
  <si>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</si>
  <si>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</si>
  <si>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</si>
  <si>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</si>
  <si>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</si>
  <si>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</si>
  <si>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</si>
  <si>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</si>
  <si>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</si>
  <si>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</si>
  <si>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</si>
  <si>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</si>
  <si>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</si>
  <si>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</si>
  <si>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</si>
  <si>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</si>
  <si>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</si>
  <si>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</si>
  <si>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</si>
  <si>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</si>
  <si>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</si>
  <si>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</si>
  <si>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</si>
  <si>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</si>
  <si>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</si>
  <si>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</si>
  <si>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</si>
  <si>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</si>
  <si>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</si>
  <si>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</si>
  <si>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</si>
  <si>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</si>
  <si>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</si>
  <si>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</si>
  <si>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</si>
  <si>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</si>
  <si>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</si>
  <si>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</si>
  <si>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</si>
  <si>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</si>
  <si>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</si>
  <si>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</si>
  <si>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</si>
  <si>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</si>
  <si>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</si>
  <si>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</si>
  <si>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</si>
  <si>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</si>
  <si>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</si>
  <si>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</si>
  <si>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</si>
  <si>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</si>
  <si>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</si>
  <si>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</si>
  <si>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</si>
  <si>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</si>
  <si>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</si>
  <si>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</si>
  <si>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</si>
  <si>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</si>
  <si>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</si>
  <si>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</si>
  <si>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</si>
  <si>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</si>
  <si>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</si>
  <si>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</si>
  <si>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</si>
  <si>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</si>
  <si>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</si>
  <si>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</si>
  <si>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</si>
  <si>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</si>
  <si>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</si>
  <si>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</si>
  <si>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</si>
  <si>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</si>
  <si>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</si>
  <si>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</si>
  <si>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</si>
  <si>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</si>
  <si>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</si>
  <si>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</si>
  <si>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</si>
  <si>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</si>
  <si>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</si>
  <si>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</si>
  <si>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</si>
  <si>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</si>
  <si>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</si>
  <si>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</si>
  <si>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</si>
  <si>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</si>
  <si>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</si>
  <si>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</si>
  <si>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</si>
  <si>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</si>
  <si>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</si>
  <si>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</si>
  <si>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</si>
  <si>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</si>
  <si>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</si>
  <si>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</si>
  <si>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</si>
  <si>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</si>
  <si>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</si>
  <si>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</si>
  <si>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</si>
  <si>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</si>
  <si>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</si>
  <si>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</si>
  <si>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</si>
  <si>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</si>
  <si>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</si>
  <si>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</si>
  <si>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</si>
  <si>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</si>
  <si>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</si>
  <si>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</si>
  <si>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</si>
  <si>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</si>
  <si>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</si>
  <si>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</si>
  <si>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</si>
  <si>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</si>
  <si>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</si>
  <si>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</si>
  <si>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</si>
  <si>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</si>
  <si>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</si>
  <si>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</si>
  <si>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</si>
  <si>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</si>
  <si>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</si>
  <si>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</si>
  <si>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</si>
  <si>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</si>
  <si>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</si>
  <si>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</si>
  <si>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</si>
  <si>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</si>
  <si>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</si>
  <si>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</si>
  <si>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</si>
  <si>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</si>
  <si>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</si>
  <si>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</si>
  <si>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</si>
  <si>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</si>
  <si>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</si>
  <si>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</si>
  <si>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</si>
  <si>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</si>
  <si>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</si>
  <si>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</si>
  <si>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</si>
  <si>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</si>
  <si>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</si>
  <si>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</si>
  <si>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</si>
  <si>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</si>
  <si>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</si>
  <si>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</si>
  <si>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</si>
  <si>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</si>
  <si>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</si>
  <si>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</si>
  <si>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</si>
  <si>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</si>
  <si>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</si>
  <si>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</si>
  <si>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</si>
  <si>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</si>
  <si>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</si>
  <si>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</si>
  <si>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</si>
  <si>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</si>
  <si>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</si>
  <si>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</si>
  <si>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</si>
  <si>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</si>
  <si>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</si>
  <si>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</si>
  <si>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</si>
  <si>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</si>
  <si>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</si>
  <si>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</si>
  <si>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</si>
  <si>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</si>
  <si>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</si>
  <si>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</si>
  <si>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</si>
  <si>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</si>
  <si>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</si>
  <si>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</si>
  <si>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</si>
  <si>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</si>
  <si>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</si>
  <si>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</si>
  <si>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</si>
  <si>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</si>
  <si>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</si>
  <si>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</si>
  <si>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</si>
  <si>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</si>
  <si>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</si>
  <si>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</si>
  <si>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</si>
  <si>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</si>
  <si>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</si>
  <si>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</si>
  <si>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</si>
  <si>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</si>
  <si>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</si>
  <si>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</si>
  <si>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</si>
  <si>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</si>
  <si>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</si>
  <si>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</si>
  <si>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</si>
  <si>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</si>
  <si>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</si>
  <si>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</si>
  <si>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</si>
  <si>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</si>
  <si>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</si>
  <si>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</si>
  <si>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</si>
  <si>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</si>
  <si>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</si>
  <si>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</si>
  <si>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</si>
  <si>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</si>
  <si>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</si>
  <si>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</si>
  <si>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</si>
  <si>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</si>
  <si>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</si>
  <si>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</si>
  <si>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</si>
  <si>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</si>
  <si>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</si>
  <si>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</si>
  <si>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</si>
  <si>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</si>
  <si>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</si>
  <si>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</si>
  <si>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</si>
  <si>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</si>
  <si>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</si>
  <si>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</si>
  <si>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</si>
  <si>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</si>
  <si>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</si>
  <si>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</si>
  <si>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</si>
  <si>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</si>
  <si>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</si>
  <si>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</si>
  <si>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</si>
  <si>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</si>
  <si>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</si>
  <si>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</si>
  <si>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</si>
  <si>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</si>
  <si>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</si>
  <si>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</si>
  <si>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</si>
  <si>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</si>
  <si>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</si>
  <si>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</si>
  <si>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</si>
  <si>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</si>
  <si>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</si>
  <si>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</si>
  <si>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</si>
  <si>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</si>
  <si>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</si>
  <si>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</si>
  <si>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</si>
  <si>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</si>
  <si>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</si>
  <si>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</si>
  <si>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</si>
  <si>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</si>
  <si>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</si>
  <si>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</si>
  <si>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</si>
  <si>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</si>
  <si>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</si>
  <si>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</si>
  <si>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</si>
  <si>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</si>
  <si>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</si>
  <si>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</si>
  <si>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</si>
  <si>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</si>
  <si>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</si>
  <si>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</si>
  <si>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</si>
  <si>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</si>
  <si>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</si>
  <si>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</si>
  <si>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</si>
  <si>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</si>
  <si>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</si>
  <si>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</si>
  <si>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</si>
  <si>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</si>
  <si>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</si>
  <si>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</si>
  <si>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</si>
  <si>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</si>
  <si>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</si>
  <si>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</si>
  <si>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</si>
  <si>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</si>
  <si>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</si>
  <si>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</si>
  <si>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</si>
  <si>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</si>
  <si>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</si>
  <si>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</si>
  <si>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</si>
  <si>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</si>
  <si>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</si>
  <si>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</si>
  <si>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</si>
  <si>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</si>
  <si>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</si>
  <si>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</si>
  <si>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</si>
  <si>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</si>
  <si>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</si>
  <si>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</si>
  <si>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</si>
  <si>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</si>
  <si>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</si>
  <si>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</si>
  <si>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</si>
  <si>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</si>
  <si>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</si>
  <si>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</si>
  <si>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</si>
  <si>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</si>
  <si>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</si>
  <si>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</si>
  <si>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</si>
  <si>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</si>
  <si>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</si>
  <si>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</si>
  <si>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</si>
  <si>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</si>
  <si>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</si>
  <si>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</si>
  <si>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</si>
  <si>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</si>
  <si>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</si>
  <si>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</si>
  <si>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</si>
  <si>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</si>
  <si>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</si>
  <si>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</si>
  <si>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</si>
  <si>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</si>
  <si>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</si>
  <si>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</si>
  <si>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</si>
  <si>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</si>
  <si>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</si>
  <si>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</si>
  <si>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</si>
  <si>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</si>
  <si>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</si>
  <si>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</si>
  <si>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</si>
  <si>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</si>
  <si>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</si>
  <si>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</si>
  <si>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</si>
  <si>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</si>
  <si>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</si>
  <si>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</si>
  <si>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</si>
  <si>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</si>
  <si>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</si>
  <si>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</si>
  <si>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</si>
  <si>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</si>
  <si>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</si>
  <si>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</si>
  <si>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</si>
  <si>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</si>
  <si>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</si>
  <si>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</si>
  <si>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</si>
  <si>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</si>
  <si>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</si>
  <si>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</si>
  <si>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</si>
  <si>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</si>
  <si>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</si>
  <si>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</si>
  <si>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</si>
  <si>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</si>
  <si>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</si>
  <si>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</si>
  <si>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</si>
  <si>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</si>
  <si>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</si>
  <si>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</si>
  <si>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</si>
  <si>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</si>
  <si>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</si>
  <si>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</si>
  <si>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</si>
  <si>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</si>
  <si>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</si>
  <si>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</si>
  <si>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</si>
  <si>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</si>
  <si>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</si>
  <si>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</si>
  <si>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</si>
  <si>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</si>
  <si>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</si>
  <si>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</si>
  <si>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</si>
  <si>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</si>
  <si>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</si>
  <si>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</si>
  <si>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</si>
  <si>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</si>
  <si>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</si>
  <si>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</si>
  <si>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</si>
  <si>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</si>
  <si>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</si>
  <si>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</si>
  <si>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</si>
  <si>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</si>
  <si>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</si>
  <si>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</si>
  <si>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</si>
  <si>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</si>
  <si>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</si>
  <si>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</si>
  <si>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</si>
  <si>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</si>
  <si>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</si>
  <si>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</si>
  <si>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</si>
  <si>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</si>
  <si>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</si>
  <si>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</si>
  <si>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</si>
  <si>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</si>
  <si>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</si>
  <si>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</si>
  <si>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</si>
  <si>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</si>
  <si>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</si>
  <si>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</si>
  <si>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</si>
  <si>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</si>
  <si>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</si>
  <si>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</si>
  <si>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</si>
  <si>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</si>
  <si>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</si>
  <si>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</si>
  <si>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</si>
  <si>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</si>
  <si>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</si>
  <si>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</si>
  <si>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</si>
  <si>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</si>
  <si>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</si>
  <si>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</si>
  <si>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</si>
  <si>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</si>
  <si>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</si>
  <si>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</si>
  <si>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</si>
  <si>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</si>
  <si>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</si>
  <si>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</si>
  <si>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</si>
  <si>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</si>
  <si>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</si>
  <si>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</si>
  <si>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</si>
  <si>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</si>
  <si>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</si>
  <si>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</si>
  <si>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</si>
  <si>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</si>
  <si>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</si>
  <si>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</si>
  <si>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</si>
  <si>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</si>
  <si>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</si>
  <si>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</si>
  <si>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</si>
  <si>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</si>
  <si>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</si>
  <si>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</si>
  <si>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</si>
  <si>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</si>
  <si>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</si>
  <si>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</si>
  <si>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</si>
  <si>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</si>
  <si>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</si>
  <si>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</si>
  <si>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</si>
  <si>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</si>
  <si>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</si>
  <si>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</si>
  <si>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</si>
  <si>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</si>
  <si>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</si>
  <si>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</si>
  <si>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</si>
  <si>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</si>
  <si>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</si>
  <si>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</si>
  <si>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</si>
  <si>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</si>
  <si>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</si>
  <si>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</si>
  <si>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</si>
  <si>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</si>
  <si>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</si>
  <si>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</si>
  <si>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</si>
  <si>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</si>
  <si>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</si>
  <si>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</si>
  <si>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</si>
  <si>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</si>
  <si>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</si>
  <si>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</si>
  <si>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</si>
  <si>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</si>
  <si>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</si>
  <si>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</si>
  <si>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</si>
  <si>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</si>
  <si>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</si>
  <si>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</si>
  <si>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</si>
  <si>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</si>
  <si>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</si>
  <si>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</si>
  <si>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</si>
  <si>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</si>
  <si>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</si>
  <si>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</si>
  <si>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</si>
  <si>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</si>
  <si>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</si>
  <si>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</si>
  <si>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</si>
  <si>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</si>
  <si>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</si>
  <si>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</si>
  <si>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</si>
  <si>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</si>
  <si>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</si>
  <si>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</si>
  <si>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</si>
  <si>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</si>
  <si>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</si>
  <si>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</si>
  <si>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</si>
  <si>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</si>
  <si>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</si>
  <si>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</si>
  <si>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</si>
  <si>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</si>
  <si>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</si>
  <si>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</si>
  <si>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</si>
  <si>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</si>
  <si>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</si>
  <si>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</si>
  <si>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</si>
  <si>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</si>
  <si>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</si>
  <si>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</si>
  <si>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</si>
  <si>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</si>
  <si>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</si>
  <si>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</si>
  <si>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</si>
  <si>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</si>
  <si>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</si>
  <si>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</si>
  <si>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</si>
  <si>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</si>
  <si>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</si>
  <si>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</si>
  <si>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</si>
  <si>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</si>
  <si>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</si>
  <si>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</si>
  <si>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</si>
  <si>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</si>
  <si>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</si>
  <si>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</si>
  <si>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</si>
  <si>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</si>
  <si>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</si>
  <si>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</si>
  <si>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</si>
  <si>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</si>
  <si>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</si>
  <si>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</si>
  <si>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</si>
  <si>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</si>
  <si>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</si>
  <si>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</si>
  <si>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</si>
  <si>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</si>
  <si>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</si>
  <si>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</si>
  <si>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</si>
  <si>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</si>
  <si>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</si>
  <si>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</si>
  <si>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</si>
  <si>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</si>
  <si>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</si>
  <si>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</si>
  <si>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</si>
  <si>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</si>
  <si>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</si>
  <si>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</si>
  <si>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</si>
  <si>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</si>
  <si>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</si>
  <si>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</si>
  <si>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</si>
  <si>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</si>
  <si>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</si>
  <si>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</si>
  <si>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</si>
  <si>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</si>
  <si>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</si>
  <si>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</si>
  <si>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</si>
  <si>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</si>
  <si>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</si>
  <si>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</si>
  <si>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</si>
  <si>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</si>
  <si>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</si>
  <si>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</si>
  <si>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</si>
  <si>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</si>
  <si>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</si>
  <si>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</si>
  <si>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</si>
  <si>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</si>
  <si>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</si>
  <si>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</si>
  <si>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</si>
  <si>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</si>
  <si>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</si>
  <si>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</si>
  <si>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</si>
  <si>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</si>
  <si>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</si>
  <si>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</si>
  <si>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</si>
  <si>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</si>
  <si>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</si>
  <si>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</si>
  <si>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</si>
  <si>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</si>
  <si>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</si>
  <si>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</si>
  <si>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</si>
  <si>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</si>
  <si>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</si>
  <si>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</si>
  <si>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</si>
  <si>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</si>
  <si>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</si>
  <si>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</si>
  <si>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</si>
  <si>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</si>
  <si>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</si>
  <si>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</si>
  <si>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</si>
  <si>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</si>
  <si>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</si>
  <si>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</si>
  <si>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</si>
  <si>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</si>
  <si>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</si>
  <si>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</si>
  <si>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</si>
  <si>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</si>
  <si>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</si>
  <si>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</si>
  <si>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</si>
  <si>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</si>
  <si>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</si>
  <si>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</si>
  <si>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</si>
  <si>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</si>
  <si>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</si>
  <si>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</si>
  <si>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</si>
  <si>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</si>
  <si>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</si>
  <si>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</si>
  <si>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</si>
  <si>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</si>
  <si>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</si>
  <si>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</si>
  <si>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</si>
  <si>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</si>
  <si>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</si>
  <si>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</si>
  <si>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</si>
  <si>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</si>
  <si>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</si>
  <si>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</si>
  <si>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</si>
  <si>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</si>
  <si>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</si>
  <si>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</si>
  <si>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</si>
  <si>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</si>
  <si>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</si>
  <si>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</si>
  <si>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</si>
  <si>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</si>
  <si>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</si>
  <si>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</si>
  <si>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</si>
  <si>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</si>
  <si>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</si>
  <si>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</si>
  <si>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</si>
  <si>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</si>
  <si>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</si>
  <si>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</si>
  <si>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</si>
  <si>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</si>
  <si>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</si>
  <si>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</si>
  <si>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</si>
  <si>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</si>
  <si>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</si>
  <si>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</si>
  <si>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</si>
  <si>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</si>
  <si>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</si>
  <si>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</si>
  <si>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</si>
  <si>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</si>
  <si>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</si>
  <si>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</si>
  <si>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</si>
  <si>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</si>
  <si>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</si>
  <si>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</si>
  <si>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</si>
  <si>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</si>
  <si>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</si>
  <si>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</si>
  <si>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</si>
  <si>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</si>
  <si>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</si>
  <si>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</si>
  <si>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</si>
  <si>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</si>
  <si>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</si>
  <si>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</si>
  <si>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</si>
  <si>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</si>
  <si>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</si>
  <si>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</si>
  <si>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</si>
  <si>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</si>
  <si>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</si>
  <si>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</si>
  <si>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</si>
  <si>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</si>
  <si>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</si>
  <si>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</si>
  <si>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</si>
  <si>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</si>
  <si>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</si>
  <si>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</si>
  <si>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</si>
  <si>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</si>
  <si>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</si>
  <si>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</si>
  <si>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</si>
  <si>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</si>
  <si>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</si>
  <si>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</si>
  <si>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</si>
  <si>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</si>
  <si>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</si>
  <si>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</si>
  <si>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</si>
  <si>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</si>
  <si>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</si>
  <si>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</si>
  <si>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</si>
  <si>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</si>
  <si>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</si>
  <si>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</si>
  <si>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</si>
  <si>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</si>
  <si>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</si>
  <si>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</si>
  <si>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</si>
  <si>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</si>
  <si>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</si>
  <si>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</si>
  <si>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</si>
  <si>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</si>
  <si>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</si>
  <si>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</si>
  <si>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</si>
  <si>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</si>
  <si>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</si>
  <si>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</si>
  <si>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</si>
  <si>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</si>
  <si>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</si>
  <si>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</si>
  <si>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</si>
  <si>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</si>
  <si>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</si>
  <si>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</si>
  <si>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</si>
  <si>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</si>
  <si>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</si>
  <si>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</si>
  <si>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</si>
  <si>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</si>
  <si>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</si>
  <si>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</si>
  <si>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</si>
  <si>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</si>
  <si>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</si>
  <si>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</si>
  <si>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</si>
  <si>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</si>
  <si>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</si>
  <si>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</si>
  <si>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</si>
  <si>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</si>
  <si>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</si>
  <si>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</si>
  <si>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</si>
  <si>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</si>
  <si>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</si>
  <si>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</si>
  <si>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</si>
  <si>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</si>
  <si>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</si>
  <si>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</si>
  <si>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</si>
  <si>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</si>
  <si>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</si>
  <si>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</si>
  <si>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</si>
  <si>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</si>
  <si>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</si>
  <si>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</si>
  <si>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</si>
  <si>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</si>
  <si>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</si>
  <si>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</si>
  <si>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</si>
  <si>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</si>
  <si>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</si>
  <si>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</si>
  <si>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</si>
  <si>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</si>
  <si>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</si>
  <si>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</si>
  <si>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</si>
  <si>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</si>
  <si>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</si>
  <si>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</si>
  <si>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</si>
  <si>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</si>
  <si>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</si>
  <si>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</si>
  <si>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</si>
  <si>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</si>
  <si>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</si>
  <si>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</si>
  <si>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</si>
  <si>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</si>
  <si>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</si>
  <si>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</si>
  <si>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</si>
  <si>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</si>
  <si>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</si>
  <si>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</si>
  <si>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</si>
  <si>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</si>
  <si>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</si>
  <si>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</si>
  <si>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</si>
  <si>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</si>
  <si>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</si>
  <si>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</si>
  <si>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</si>
  <si>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</si>
  <si>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</si>
  <si>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</si>
  <si>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</si>
  <si>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</si>
  <si>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</si>
  <si>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</si>
  <si>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</si>
  <si>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</si>
  <si>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</si>
  <si>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</si>
  <si>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</si>
  <si>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</si>
  <si>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</si>
  <si>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</si>
  <si>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</si>
  <si>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</si>
  <si>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</si>
  <si>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</si>
  <si>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</si>
  <si>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</si>
  <si>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</si>
  <si>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</si>
  <si>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</si>
  <si>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</si>
  <si>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</si>
  <si>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</si>
  <si>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</si>
  <si>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</si>
  <si>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</si>
  <si>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</si>
  <si>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</si>
  <si>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</si>
  <si>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</si>
  <si>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</si>
  <si>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</si>
  <si>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</si>
  <si>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</si>
  <si>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</si>
  <si>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</si>
  <si>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</si>
  <si>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</si>
  <si>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</si>
  <si>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</si>
  <si>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</si>
  <si>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</si>
  <si>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</si>
  <si>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</si>
  <si>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</si>
  <si>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</si>
  <si>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</si>
  <si>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</si>
  <si>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</si>
  <si>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</si>
  <si>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</si>
  <si>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</si>
  <si>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</si>
  <si>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</si>
  <si>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</si>
  <si>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</si>
  <si>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</si>
  <si>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</si>
  <si>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</si>
  <si>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</si>
  <si>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</si>
  <si>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</si>
  <si>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</si>
  <si>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</si>
  <si>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</si>
  <si>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</si>
  <si>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</si>
  <si>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</si>
  <si>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</si>
  <si>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</si>
  <si>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</si>
  <si>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</si>
  <si>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</si>
  <si>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</si>
  <si>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</si>
  <si>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</si>
  <si>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</si>
  <si>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</si>
  <si>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</si>
  <si>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</si>
  <si>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</si>
  <si>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</si>
  <si>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</si>
  <si>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</si>
  <si>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</si>
  <si>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</si>
  <si>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</si>
  <si>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</si>
  <si>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</si>
  <si>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</si>
  <si>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</si>
  <si>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</si>
  <si>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</si>
  <si>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</si>
  <si>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</si>
  <si>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</si>
  <si>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</si>
  <si>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</si>
  <si>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</si>
  <si>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</si>
  <si>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</si>
  <si>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</si>
  <si>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</si>
  <si>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</si>
  <si>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</si>
  <si>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</si>
  <si>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</si>
  <si>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</si>
  <si>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</si>
  <si>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</si>
  <si>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</si>
  <si>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</si>
  <si>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</si>
  <si>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</si>
  <si>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</si>
  <si>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</si>
  <si>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</si>
  <si>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</si>
  <si>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</si>
  <si>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</si>
  <si>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</si>
  <si>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</si>
  <si>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</si>
  <si>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</si>
  <si>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</si>
  <si>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</si>
  <si>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</si>
  <si>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</si>
  <si>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</si>
  <si>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</si>
  <si>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</si>
  <si>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</si>
  <si>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</si>
  <si>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</si>
  <si>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</si>
  <si>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</si>
  <si>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</si>
  <si>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</si>
  <si>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</si>
  <si>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</si>
  <si>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</si>
  <si>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</si>
  <si>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</si>
  <si>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</si>
  <si>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</si>
  <si>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</si>
  <si>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</si>
  <si>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</si>
  <si>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</si>
  <si>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</si>
  <si>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</si>
  <si>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</si>
  <si>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</si>
  <si>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</si>
  <si>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</si>
  <si>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</si>
  <si>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</si>
  <si>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</si>
  <si>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</si>
  <si>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</si>
  <si>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</si>
  <si>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</si>
  <si>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</si>
  <si>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</si>
  <si>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</si>
  <si>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</si>
  <si>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</si>
  <si>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</si>
  <si>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</si>
  <si>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</si>
  <si>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</si>
  <si>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</si>
  <si>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</si>
  <si>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</si>
  <si>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</si>
  <si>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</si>
  <si>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</si>
  <si>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</si>
  <si>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</si>
  <si>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</si>
  <si>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</si>
  <si>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</si>
  <si>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</si>
  <si>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</si>
  <si>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</si>
  <si>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</si>
  <si>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</si>
  <si>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</si>
  <si>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</si>
  <si>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</si>
  <si>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</si>
  <si>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</si>
  <si>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</si>
  <si>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</si>
  <si>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</si>
  <si>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</si>
  <si>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</si>
  <si>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</si>
  <si>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</si>
  <si>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</si>
  <si>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</si>
  <si>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</si>
  <si>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</si>
  <si>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</si>
  <si>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</si>
  <si>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</si>
  <si>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</si>
  <si>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</si>
  <si>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</si>
  <si>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</si>
  <si>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</si>
  <si>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</si>
  <si>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</si>
  <si>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</si>
  <si>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</si>
  <si>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</si>
  <si>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</si>
  <si>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</si>
  <si>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</si>
  <si>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</si>
  <si>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</si>
  <si>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</si>
  <si>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</si>
  <si>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</si>
  <si>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</si>
  <si>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</si>
  <si>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</si>
  <si>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</si>
  <si>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</si>
  <si>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</si>
  <si>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</si>
  <si>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</si>
  <si>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</si>
  <si>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</si>
  <si>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</si>
  <si>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</si>
  <si>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</si>
  <si>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</si>
  <si>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</si>
  <si>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</si>
  <si>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</si>
  <si>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</si>
  <si>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</si>
  <si>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</si>
  <si>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</si>
  <si>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</si>
  <si>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</si>
  <si>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</si>
  <si>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</si>
  <si>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</si>
  <si>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</si>
  <si>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</si>
  <si>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</si>
  <si>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</si>
  <si>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</si>
  <si>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</si>
  <si>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</si>
  <si>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</si>
  <si>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</si>
  <si>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</si>
  <si>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</si>
  <si>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</si>
  <si>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</si>
  <si>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</si>
  <si>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</si>
  <si>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</si>
  <si>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</si>
  <si>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</si>
  <si>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</si>
  <si>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</si>
  <si>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</si>
  <si>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</si>
  <si>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</si>
  <si>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</si>
  <si>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</si>
  <si>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</si>
  <si>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</si>
  <si>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</si>
  <si>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</si>
  <si>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</si>
  <si>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</si>
  <si>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</si>
  <si>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</si>
  <si>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</si>
  <si>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</si>
  <si>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</si>
  <si>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</si>
  <si>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</si>
  <si>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</si>
  <si>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</si>
  <si>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</si>
  <si>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</si>
  <si>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</si>
  <si>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</si>
  <si>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</si>
  <si>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</si>
  <si>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</si>
  <si>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</si>
  <si>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</si>
  <si>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</si>
  <si>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</si>
  <si>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</si>
  <si>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</si>
  <si>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</si>
  <si>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</si>
  <si>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</si>
  <si>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</si>
  <si>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</si>
  <si>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</si>
  <si>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</si>
  <si>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</si>
  <si>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</si>
  <si>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</si>
  <si>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</si>
  <si>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</si>
  <si>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</si>
  <si>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</si>
  <si>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</si>
  <si>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</si>
  <si>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</si>
  <si>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</si>
  <si>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</si>
  <si>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</si>
  <si>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</si>
  <si>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</si>
  <si>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</si>
  <si>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</si>
  <si>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</si>
  <si>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</si>
  <si>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</si>
  <si>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</si>
  <si>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</si>
  <si>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</si>
  <si>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</si>
  <si>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</si>
  <si>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</si>
  <si>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</si>
  <si>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</si>
  <si>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</si>
  <si>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</si>
  <si>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</si>
  <si>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</si>
  <si>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</si>
  <si>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</si>
  <si>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</si>
  <si>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</si>
  <si>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</si>
  <si>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</si>
  <si>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</si>
  <si>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</si>
  <si>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</si>
  <si>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</si>
  <si>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</si>
  <si>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</si>
  <si>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</si>
  <si>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</si>
  <si>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</si>
  <si>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</si>
  <si>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</si>
  <si>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</si>
  <si>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</si>
  <si>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</si>
  <si>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</si>
  <si>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</si>
  <si>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</si>
  <si>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</si>
  <si>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</si>
  <si>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</si>
  <si>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</si>
  <si>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</si>
  <si>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</si>
  <si>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</si>
  <si>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</si>
  <si>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</si>
  <si>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</si>
  <si>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</si>
  <si>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</si>
  <si>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</si>
  <si>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</si>
  <si>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</si>
  <si>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</si>
  <si>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</si>
  <si>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</si>
  <si>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</si>
  <si>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</si>
  <si>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</si>
  <si>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</si>
  <si>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</si>
  <si>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</si>
  <si>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</si>
  <si>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</si>
  <si>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</si>
  <si>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</si>
  <si>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</si>
  <si>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</si>
  <si>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</si>
  <si>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</si>
  <si>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</si>
  <si>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</si>
  <si>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</si>
  <si>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</si>
  <si>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</si>
  <si>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</si>
  <si>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</si>
  <si>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</si>
  <si>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</si>
  <si>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</si>
  <si>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</si>
  <si>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</si>
  <si>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</si>
  <si>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</si>
  <si>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</si>
  <si>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</si>
  <si>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</si>
  <si>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</si>
  <si>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</si>
  <si>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</si>
  <si>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</si>
  <si>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</si>
  <si>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</si>
  <si>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</si>
  <si>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</si>
  <si>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</si>
  <si>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</si>
  <si>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</si>
  <si>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</si>
  <si>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</si>
  <si>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</si>
  <si>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</si>
  <si>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</si>
  <si>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</si>
  <si>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</si>
  <si>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</si>
  <si>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</si>
  <si>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</si>
  <si>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</si>
  <si>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</si>
  <si>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</si>
  <si>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</si>
  <si>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</si>
  <si>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</si>
  <si>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</si>
  <si>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</si>
  <si>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</si>
  <si>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</si>
  <si>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</si>
  <si>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</si>
  <si>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</si>
  <si>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</si>
  <si>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</si>
  <si>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</si>
  <si>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</si>
  <si>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</si>
  <si>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</si>
  <si>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</si>
  <si>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</si>
  <si>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</si>
  <si>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</si>
  <si>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</si>
  <si>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</si>
  <si>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</si>
  <si>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</si>
  <si>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</si>
  <si>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</si>
  <si>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</si>
  <si>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</si>
  <si>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</si>
  <si>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</si>
  <si>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</si>
  <si>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</si>
  <si>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</si>
  <si>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</si>
  <si>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</si>
  <si>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</si>
  <si>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</si>
  <si>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</si>
  <si>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</si>
  <si>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</si>
  <si>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</si>
  <si>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</si>
  <si>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</si>
  <si>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</si>
  <si>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</si>
  <si>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</si>
  <si>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</si>
  <si>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</si>
  <si>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</si>
  <si>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</si>
  <si>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</si>
  <si>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</si>
  <si>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</si>
  <si>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</si>
  <si>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</si>
  <si>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</si>
  <si>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</si>
  <si>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</si>
  <si>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</si>
  <si>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</si>
  <si>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</si>
  <si>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</si>
  <si>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</si>
  <si>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</si>
  <si>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</si>
  <si>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</si>
  <si>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</si>
  <si>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</si>
  <si>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</si>
  <si>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</si>
  <si>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</si>
  <si>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</si>
  <si>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</si>
  <si>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</si>
  <si>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</si>
  <si>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</si>
  <si>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</si>
  <si>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</si>
  <si>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</si>
  <si>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</si>
  <si>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</si>
  <si>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</si>
  <si>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</si>
  <si>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</si>
  <si>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</si>
  <si>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</si>
  <si>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</si>
  <si>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</si>
  <si>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</si>
  <si>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</si>
  <si>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</si>
  <si>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</si>
  <si>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</si>
  <si>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</si>
  <si>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</si>
  <si>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</si>
  <si>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</si>
  <si>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</si>
  <si>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</si>
  <si>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</si>
  <si>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</si>
  <si>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</si>
  <si>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</si>
  <si>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</si>
  <si>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</si>
  <si>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</si>
  <si>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</si>
  <si>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</si>
  <si>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</si>
  <si>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</si>
  <si>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</si>
  <si>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</si>
  <si>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</si>
  <si>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</si>
  <si>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</si>
  <si>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</si>
  <si>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</si>
  <si>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</si>
  <si>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</si>
  <si>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</si>
  <si>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</si>
  <si>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</si>
  <si>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</si>
  <si>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</si>
  <si>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</si>
  <si>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</si>
  <si>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</si>
  <si>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</si>
  <si>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</si>
  <si>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</si>
  <si>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</si>
  <si>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</si>
  <si>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</si>
  <si>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</si>
  <si>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</si>
  <si>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</si>
  <si>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</si>
  <si>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</si>
  <si>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</si>
  <si>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</si>
  <si>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</si>
  <si>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</si>
  <si>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</si>
  <si>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</si>
  <si>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</si>
  <si>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</si>
  <si>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</si>
  <si>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</si>
  <si>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</si>
  <si>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</si>
  <si>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</si>
  <si>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</si>
  <si>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</si>
  <si>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</si>
  <si>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</si>
  <si>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</si>
  <si>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</si>
  <si>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</si>
  <si>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</si>
  <si>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</si>
  <si>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</si>
  <si>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</si>
  <si>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</si>
  <si>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</si>
  <si>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</si>
  <si>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</si>
  <si>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</si>
  <si>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</si>
  <si>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</si>
  <si>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</si>
  <si>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</si>
  <si>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</si>
  <si>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</si>
  <si>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</si>
  <si>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</si>
  <si>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</si>
  <si>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</si>
  <si>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</si>
  <si>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</si>
  <si>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</si>
  <si>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</si>
  <si>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</si>
  <si>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</si>
  <si>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</si>
  <si>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</si>
  <si>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</si>
  <si>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</si>
  <si>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</si>
  <si>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</si>
  <si>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</si>
  <si>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</si>
  <si>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</si>
  <si>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</si>
  <si>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</si>
  <si>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</si>
  <si>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</si>
  <si>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</si>
  <si>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</si>
  <si>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</si>
  <si>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</si>
  <si>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</si>
  <si>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</si>
  <si>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</si>
  <si>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</si>
  <si>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</si>
  <si>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</si>
  <si>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</si>
  <si>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</si>
  <si>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</si>
  <si>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</si>
  <si>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</si>
  <si>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</si>
  <si>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</si>
  <si>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</si>
  <si>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</si>
  <si>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</si>
  <si>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</si>
  <si>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</si>
  <si>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</si>
  <si>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</si>
  <si>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</si>
  <si>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</si>
  <si>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</si>
  <si>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</si>
  <si>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</si>
  <si>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</si>
  <si>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</si>
  <si>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</si>
  <si>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</si>
  <si>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</si>
  <si>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</si>
  <si>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</si>
  <si>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</si>
  <si>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</si>
  <si>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</si>
  <si>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</si>
  <si>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</si>
  <si>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</si>
  <si>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</si>
  <si>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</si>
  <si>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</si>
  <si>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</si>
  <si>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</si>
  <si>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</si>
  <si>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</si>
  <si>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</si>
  <si>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</si>
  <si>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</si>
  <si>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</si>
  <si>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</si>
  <si>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</si>
  <si>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</si>
  <si>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</si>
  <si>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</si>
  <si>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</si>
  <si>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</si>
  <si>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</si>
  <si>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</si>
  <si>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</si>
  <si>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</si>
  <si>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</si>
  <si>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</si>
  <si>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</si>
  <si>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</si>
  <si>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</si>
  <si>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</si>
  <si>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</si>
  <si>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</si>
  <si>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</si>
  <si>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</si>
  <si>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</si>
  <si>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</si>
  <si>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</si>
  <si>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</si>
  <si>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</si>
  <si>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</si>
  <si>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</si>
  <si>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</si>
  <si>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</si>
  <si>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</si>
  <si>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</si>
  <si>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</si>
  <si>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</si>
  <si>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</si>
  <si>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</si>
  <si>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</si>
  <si>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</si>
  <si>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</si>
  <si>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</si>
  <si>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</si>
  <si>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</si>
  <si>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</si>
  <si>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</si>
  <si>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</si>
  <si>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</si>
  <si>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</si>
  <si>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</si>
  <si>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</si>
  <si>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</si>
  <si>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</si>
  <si>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</si>
  <si>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</si>
  <si>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</si>
  <si>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</si>
  <si>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</si>
  <si>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</si>
  <si>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</si>
  <si>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</si>
  <si>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</si>
  <si>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</si>
  <si>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</si>
  <si>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</si>
  <si>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</si>
  <si>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</si>
  <si>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</si>
  <si>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</si>
  <si>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</si>
  <si>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</si>
  <si>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</si>
  <si>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</si>
  <si>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</si>
  <si>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</si>
  <si>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</si>
  <si>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</si>
  <si>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</si>
  <si>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</si>
  <si>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</si>
  <si>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</si>
  <si>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</si>
  <si>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</si>
  <si>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</si>
  <si>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</si>
  <si>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</si>
  <si>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</si>
  <si>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</si>
  <si>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</si>
  <si>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</si>
  <si>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</si>
  <si>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</si>
  <si>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</si>
  <si>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</si>
  <si>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</si>
  <si>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</si>
  <si>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</si>
  <si>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</si>
  <si>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</si>
  <si>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</si>
  <si>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</si>
  <si>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</si>
  <si>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</si>
  <si>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</si>
  <si>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</si>
  <si>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</si>
  <si>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</si>
  <si>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</si>
  <si>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</si>
  <si>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</si>
  <si>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</si>
  <si>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</si>
  <si>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</si>
  <si>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</si>
  <si>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</si>
  <si>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</si>
  <si>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</si>
  <si>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</si>
  <si>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</si>
  <si>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</si>
  <si>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</si>
  <si>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</si>
  <si>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</si>
  <si>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</si>
  <si>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</si>
  <si>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</si>
  <si>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</si>
  <si>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</si>
  <si>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</si>
  <si>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</si>
  <si>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</si>
  <si>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</si>
  <si>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</si>
  <si>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</si>
  <si>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</si>
  <si>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</si>
  <si>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</si>
  <si>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</si>
  <si>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</si>
  <si>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</si>
  <si>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</si>
  <si>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</si>
  <si>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</si>
  <si>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</si>
  <si>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</si>
  <si>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</si>
  <si>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</si>
  <si>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</si>
  <si>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</si>
  <si>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</si>
  <si>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</si>
  <si>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</si>
  <si>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</si>
  <si>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</si>
  <si>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</si>
  <si>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</si>
  <si>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</si>
  <si>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</si>
  <si>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</si>
  <si>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</si>
  <si>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</si>
  <si>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</si>
  <si>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</si>
  <si>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</si>
  <si>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</si>
  <si>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</si>
  <si>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</si>
  <si>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</si>
  <si>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</si>
  <si>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</si>
  <si>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</si>
  <si>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</si>
  <si>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</si>
  <si>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</si>
  <si>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</si>
  <si>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</si>
  <si>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</si>
  <si>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</si>
  <si>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</si>
  <si>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</si>
  <si>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</si>
  <si>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</si>
  <si>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</si>
  <si>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</si>
  <si>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</si>
  <si>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</si>
  <si>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</si>
  <si>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</si>
  <si>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</si>
  <si>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</si>
  <si>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</si>
  <si>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</si>
  <si>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</si>
  <si>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</si>
  <si>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</si>
  <si>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</si>
  <si>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</si>
  <si>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</si>
  <si>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</si>
  <si>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</si>
  <si>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</si>
  <si>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</si>
  <si>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</si>
  <si>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</si>
  <si>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</si>
  <si>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</si>
  <si>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</si>
  <si>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</si>
  <si>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</si>
  <si>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</si>
  <si>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</si>
  <si>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</si>
  <si>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</si>
  <si>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</si>
  <si>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</si>
  <si>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</si>
  <si>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</si>
  <si>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</si>
  <si>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</si>
  <si>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</si>
  <si>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</si>
  <si>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</si>
  <si>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</si>
  <si>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</si>
  <si>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</si>
  <si>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</si>
  <si>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</si>
  <si>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</si>
  <si>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</si>
  <si>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</si>
  <si>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</si>
  <si>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</si>
  <si>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</si>
  <si>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</si>
  <si>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</si>
  <si>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</si>
  <si>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</si>
  <si>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</si>
  <si>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</si>
  <si>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</si>
  <si>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</si>
  <si>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</si>
  <si>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</si>
  <si>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</si>
  <si>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</si>
  <si>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</si>
  <si>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</si>
  <si>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</si>
  <si>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</si>
  <si>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</si>
  <si>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</si>
  <si>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</si>
  <si>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</si>
  <si>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</si>
  <si>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</si>
  <si>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</si>
  <si>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</si>
  <si>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</si>
  <si>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</si>
  <si>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</si>
  <si>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</si>
  <si>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</si>
  <si>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</si>
  <si>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</si>
  <si>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</si>
  <si>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</si>
  <si>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</si>
  <si>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</si>
  <si>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</si>
  <si>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</si>
  <si>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</si>
  <si>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</si>
  <si>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</si>
  <si>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</si>
  <si>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</si>
  <si>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</si>
  <si>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</si>
  <si>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</si>
  <si>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</si>
  <si>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</si>
  <si>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</si>
  <si>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</si>
  <si>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</si>
  <si>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</si>
  <si>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</si>
  <si>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</si>
  <si>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</si>
  <si>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</si>
  <si>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</si>
  <si>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</si>
  <si>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</si>
  <si>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</si>
  <si>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</si>
  <si>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</si>
  <si>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</si>
  <si>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</si>
  <si>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</si>
  <si>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</si>
  <si>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</si>
  <si>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</si>
  <si>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</si>
  <si>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</si>
  <si>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</si>
  <si>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</si>
  <si>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</si>
  <si>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</si>
  <si>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</si>
  <si>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</si>
  <si>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</si>
  <si>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</si>
  <si>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</si>
  <si>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</si>
  <si>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</si>
  <si>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</si>
  <si>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</si>
  <si>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</si>
  <si>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</si>
  <si>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</si>
  <si>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</si>
  <si>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</si>
  <si>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</si>
  <si>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</si>
  <si>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</si>
  <si>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</si>
  <si>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</si>
  <si>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</si>
  <si>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</si>
  <si>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</si>
  <si>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</si>
  <si>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</si>
  <si>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</si>
  <si>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</si>
  <si>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</si>
  <si>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</si>
  <si>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</si>
  <si>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</si>
  <si>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</si>
  <si>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</si>
  <si>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</si>
  <si>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</si>
  <si>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</si>
  <si>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</si>
  <si>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</si>
  <si>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</si>
  <si>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</si>
  <si>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</si>
  <si>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</si>
  <si>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</si>
  <si>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</si>
  <si>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</si>
  <si>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</si>
  <si>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</si>
  <si>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</si>
  <si>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</si>
  <si>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</si>
  <si>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</si>
  <si>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</si>
  <si>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</si>
  <si>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</si>
  <si>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</si>
  <si>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</si>
  <si>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</si>
  <si>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</si>
  <si>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</si>
  <si>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</si>
  <si>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</si>
  <si>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</si>
  <si>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</si>
  <si>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</si>
  <si>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</si>
  <si>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</si>
  <si>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</si>
  <si>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</si>
  <si>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</si>
  <si>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</si>
  <si>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</si>
  <si>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</si>
  <si>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</si>
  <si>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</si>
  <si>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</si>
  <si>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</si>
  <si>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</si>
  <si>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</si>
  <si>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</si>
  <si>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</si>
  <si>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</si>
  <si>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</si>
  <si>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</si>
  <si>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</si>
  <si>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</si>
  <si>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</si>
  <si>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</si>
  <si>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</si>
  <si>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</si>
  <si>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</si>
  <si>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</si>
  <si>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</si>
  <si>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</si>
  <si>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</si>
  <si>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</si>
  <si>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</si>
  <si>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</si>
  <si>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</si>
  <si>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</si>
  <si>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</si>
  <si>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</si>
  <si>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</si>
  <si>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</si>
  <si>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</si>
  <si>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</si>
  <si>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</si>
  <si>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</si>
  <si>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</si>
  <si>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</si>
  <si>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</si>
  <si>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</si>
  <si>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</si>
  <si>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</si>
  <si>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</si>
  <si>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</si>
  <si>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</si>
  <si>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</si>
  <si>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</si>
  <si>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</si>
  <si>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</si>
  <si>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</si>
  <si>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</si>
  <si>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</si>
  <si>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</si>
  <si>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</si>
  <si>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</si>
  <si>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</si>
  <si>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</si>
  <si>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</si>
  <si>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</si>
  <si>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</si>
  <si>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</si>
  <si>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</si>
  <si>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</si>
  <si>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</si>
  <si>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</si>
  <si>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</si>
  <si>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</si>
  <si>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</si>
  <si>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</si>
  <si>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</si>
  <si>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</si>
  <si>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</si>
  <si>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</si>
  <si>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</si>
  <si>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</si>
  <si>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</si>
  <si>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</si>
  <si>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</si>
  <si>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</si>
  <si>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</si>
  <si>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</si>
  <si>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</si>
  <si>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</si>
  <si>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</si>
  <si>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</si>
  <si>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</si>
  <si>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</si>
  <si>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</si>
  <si>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</si>
  <si>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</si>
  <si>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</si>
  <si>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</si>
  <si>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</si>
  <si>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</si>
  <si>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</si>
  <si>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</si>
  <si>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</si>
  <si>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</si>
  <si>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</si>
  <si>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</si>
  <si>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</si>
  <si>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</si>
  <si>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</si>
  <si>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</si>
  <si>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</si>
  <si>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</si>
  <si>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</si>
  <si>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</si>
  <si>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</si>
  <si>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</si>
  <si>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</si>
  <si>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</si>
  <si>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</si>
  <si>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</si>
  <si>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</si>
  <si>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</si>
  <si>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</si>
  <si>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</si>
  <si>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</si>
  <si>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</si>
  <si>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</si>
  <si>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</si>
  <si>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</si>
  <si>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</si>
  <si>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</si>
  <si>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</si>
  <si>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</si>
  <si>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</si>
  <si>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</si>
  <si>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</si>
  <si>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</si>
  <si>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</si>
  <si>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</si>
  <si>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</si>
  <si>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</si>
  <si>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</si>
  <si>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</si>
  <si>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</si>
  <si>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</si>
  <si>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</si>
  <si>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</si>
  <si>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</si>
  <si>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</si>
  <si>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</si>
  <si>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</si>
  <si>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</si>
  <si>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</si>
  <si>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</si>
  <si>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</si>
  <si>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</si>
  <si>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</si>
  <si>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</si>
  <si>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</si>
  <si>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</si>
  <si>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</si>
  <si>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</si>
  <si>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</si>
  <si>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</si>
  <si>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</si>
  <si>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</si>
  <si>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</si>
  <si>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</si>
  <si>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</si>
  <si>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</si>
  <si>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</si>
  <si>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</si>
  <si>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</si>
  <si>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</si>
  <si>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</si>
  <si>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</si>
  <si>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</si>
  <si>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</si>
  <si>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</si>
  <si>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</si>
  <si>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</si>
  <si>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</si>
  <si>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</si>
  <si>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</si>
  <si>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</si>
  <si>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</si>
  <si>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</si>
  <si>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</si>
  <si>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</si>
  <si>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</si>
  <si>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</si>
  <si>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</si>
  <si>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</si>
  <si>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</si>
  <si>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</si>
  <si>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</si>
  <si>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</si>
  <si>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</si>
  <si>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</si>
  <si>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</si>
  <si>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</si>
  <si>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</si>
  <si>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</si>
  <si>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</si>
  <si>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</si>
  <si>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</si>
  <si>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</si>
  <si>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</si>
  <si>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</si>
  <si>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</si>
  <si>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</si>
  <si>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</si>
  <si>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</si>
  <si>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</si>
  <si>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</si>
  <si>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</si>
  <si>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</si>
  <si>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</si>
  <si>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</si>
  <si>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</si>
  <si>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</si>
  <si>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</si>
  <si>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</si>
  <si>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</si>
  <si>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</si>
  <si>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</si>
  <si>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</si>
  <si>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</si>
  <si>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</si>
  <si>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</si>
  <si>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</si>
  <si>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</si>
  <si>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</si>
  <si>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</si>
  <si>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</si>
  <si>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</si>
  <si>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</si>
  <si>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</si>
  <si>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</si>
  <si>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</si>
  <si>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</si>
  <si>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</si>
  <si>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</si>
  <si>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</si>
  <si>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</si>
  <si>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</si>
  <si>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</si>
  <si>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</si>
  <si>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</si>
  <si>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</si>
  <si>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</si>
  <si>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</si>
  <si>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</si>
  <si>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</si>
  <si>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</si>
  <si>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</si>
  <si>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</si>
  <si>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</si>
  <si>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</si>
  <si>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</si>
  <si>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</si>
  <si>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</si>
  <si>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</si>
  <si>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</si>
  <si>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</si>
  <si>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</si>
  <si>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</si>
  <si>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</si>
  <si>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</si>
  <si>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</si>
  <si>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</si>
  <si>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</si>
  <si>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</si>
  <si>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</si>
  <si>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</si>
  <si>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</si>
  <si>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</si>
  <si>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</si>
  <si>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</si>
  <si>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</si>
  <si>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</si>
  <si>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</si>
  <si>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</si>
  <si>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</si>
  <si>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</si>
  <si>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</si>
  <si>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</si>
  <si>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</si>
  <si>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</si>
  <si>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</si>
  <si>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</si>
  <si>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</si>
  <si>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</si>
  <si>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</si>
  <si>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</si>
  <si>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</si>
  <si>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</si>
  <si>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</si>
  <si>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</si>
  <si>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</si>
  <si>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</si>
  <si>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</si>
  <si>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</si>
  <si>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</si>
  <si>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</si>
  <si>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</si>
  <si>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</si>
  <si>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</si>
  <si>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</si>
  <si>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</si>
  <si>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</si>
  <si>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</si>
  <si>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</si>
  <si>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</si>
  <si>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</si>
  <si>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</si>
  <si>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</si>
  <si>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</si>
  <si>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</si>
  <si>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</si>
  <si>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</si>
  <si>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</si>
  <si>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</si>
  <si>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</si>
  <si>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</si>
  <si>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</si>
  <si>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</si>
  <si>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</si>
  <si>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</si>
  <si>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</si>
  <si>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</si>
  <si>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</si>
  <si>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</si>
  <si>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</si>
  <si>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</si>
  <si>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</si>
  <si>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</si>
  <si>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</si>
  <si>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</si>
  <si>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</si>
  <si>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</si>
  <si>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</si>
  <si>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</si>
  <si>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</si>
  <si>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</si>
  <si>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</si>
  <si>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</si>
  <si>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</si>
  <si>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</si>
  <si>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</si>
  <si>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</si>
  <si>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</si>
  <si>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</si>
  <si>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</si>
  <si>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</si>
  <si>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</si>
  <si>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</si>
  <si>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</si>
  <si>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</si>
  <si>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</si>
  <si>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</si>
  <si>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</si>
  <si>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</si>
  <si>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</si>
  <si>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</si>
  <si>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</si>
  <si>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</si>
  <si>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</si>
  <si>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</si>
  <si>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</si>
  <si>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</si>
  <si>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</si>
  <si>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</si>
  <si>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</si>
  <si>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</si>
  <si>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</si>
  <si>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</si>
  <si>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</si>
  <si>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</si>
  <si>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</si>
  <si>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</si>
  <si>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</si>
  <si>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</si>
  <si>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</si>
  <si>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</si>
  <si>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</si>
  <si>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</si>
  <si>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</si>
  <si>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</si>
  <si>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</si>
  <si>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</si>
  <si>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</si>
  <si>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</si>
  <si>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</si>
  <si>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</si>
  <si>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</si>
  <si>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</si>
  <si>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</si>
  <si>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</si>
  <si>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</si>
  <si>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</si>
  <si>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</si>
  <si>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</si>
  <si>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</si>
  <si>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</si>
  <si>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</si>
  <si>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</si>
  <si>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</si>
  <si>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</si>
  <si>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</si>
  <si>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</si>
  <si>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</si>
  <si>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</si>
  <si>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</si>
  <si>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</si>
  <si>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</si>
  <si>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</si>
  <si>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</si>
  <si>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</si>
  <si>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</si>
  <si>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</si>
  <si>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</si>
  <si>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</si>
  <si>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</si>
  <si>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</si>
  <si>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</si>
  <si>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</si>
  <si>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</si>
  <si>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</si>
  <si>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</si>
  <si>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</si>
  <si>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</si>
  <si>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</si>
  <si>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</si>
  <si>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</si>
  <si>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</si>
  <si>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</si>
  <si>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</si>
  <si>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</si>
  <si>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</si>
  <si>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</si>
  <si>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</si>
  <si>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</si>
  <si>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</si>
  <si>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</si>
  <si>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</si>
  <si>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</si>
  <si>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</si>
  <si>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</si>
  <si>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</si>
  <si>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</si>
  <si>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</si>
  <si>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</si>
  <si>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</si>
  <si>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</si>
  <si>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</si>
  <si>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</si>
  <si>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</si>
  <si>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</si>
  <si>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</si>
  <si>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</si>
  <si>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</si>
  <si>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</si>
  <si>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</si>
  <si>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</si>
  <si>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</si>
  <si>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</si>
  <si>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</si>
  <si>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</si>
  <si>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</si>
  <si>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</si>
  <si>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</si>
  <si>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</si>
  <si>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</si>
  <si>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</si>
  <si>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</si>
  <si>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</si>
  <si>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</si>
  <si>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</si>
  <si>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</si>
  <si>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</si>
  <si>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</si>
  <si>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</si>
  <si>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</si>
  <si>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</si>
  <si>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</si>
  <si>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</si>
  <si>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</si>
  <si>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</si>
  <si>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</si>
  <si>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</si>
  <si>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</si>
  <si>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</si>
  <si>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</si>
  <si>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</si>
  <si>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</si>
  <si>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</si>
  <si>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</si>
  <si>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</si>
  <si>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</si>
  <si>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</si>
  <si>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</si>
  <si>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</si>
  <si>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</si>
  <si>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</si>
  <si>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</si>
  <si>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</si>
  <si>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</si>
  <si>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</si>
  <si>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</si>
  <si>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</si>
  <si>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</si>
  <si>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</si>
  <si>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</si>
  <si>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</si>
  <si>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</si>
  <si>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</si>
  <si>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</si>
  <si>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</si>
  <si>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</si>
  <si>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</si>
  <si>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</si>
  <si>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</si>
  <si>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</si>
  <si>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</si>
  <si>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</si>
  <si>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</si>
  <si>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</si>
  <si>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</si>
  <si>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</si>
  <si>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</si>
  <si>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</si>
  <si>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</si>
  <si>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</si>
  <si>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</si>
  <si>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</si>
  <si>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</si>
  <si>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</si>
  <si>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</si>
  <si>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</si>
  <si>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</si>
  <si>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</si>
  <si>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</si>
  <si>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</si>
  <si>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</si>
  <si>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</si>
  <si>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</si>
  <si>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</si>
  <si>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</si>
  <si>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</si>
  <si>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</si>
  <si>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</si>
  <si>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</si>
  <si>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</si>
  <si>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</si>
  <si>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</si>
  <si>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</si>
  <si>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</si>
  <si>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</si>
  <si>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</si>
  <si>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</si>
  <si>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</si>
  <si>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</si>
  <si>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</si>
  <si>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</si>
  <si>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</si>
  <si>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</si>
  <si>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</si>
  <si>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</si>
  <si>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</si>
  <si>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</si>
  <si>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</si>
  <si>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</si>
  <si>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</si>
  <si>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</si>
  <si>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</si>
  <si>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</si>
  <si>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</si>
  <si>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</si>
  <si>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</si>
  <si>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</si>
  <si>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</si>
  <si>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</si>
  <si>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</si>
  <si>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</si>
  <si>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</si>
  <si>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</si>
  <si>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</si>
  <si>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</si>
  <si>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</si>
  <si>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</si>
  <si>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</si>
  <si>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</si>
  <si>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</si>
  <si>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</si>
  <si>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</si>
  <si>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</si>
  <si>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</si>
  <si>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</si>
  <si>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</si>
  <si>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</si>
  <si>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</si>
  <si>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</si>
  <si>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</si>
  <si>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</si>
  <si>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</si>
  <si>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</si>
  <si>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</si>
  <si>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</si>
  <si>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</si>
  <si>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</si>
  <si>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</si>
  <si>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</si>
  <si>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</si>
  <si>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</si>
  <si>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</si>
  <si>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</si>
  <si>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</si>
  <si>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</si>
  <si>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</si>
  <si>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</si>
  <si>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</si>
  <si>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</si>
  <si>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</si>
  <si>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</si>
  <si>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</si>
  <si>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</si>
  <si>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</si>
  <si>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</si>
  <si>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</si>
  <si>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</si>
  <si>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</si>
  <si>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</si>
  <si>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</si>
  <si>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</si>
  <si>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</si>
  <si>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</si>
  <si>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</si>
  <si>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</si>
  <si>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</si>
  <si>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</si>
  <si>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</si>
  <si>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</si>
  <si>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</si>
  <si>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</si>
  <si>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</si>
  <si>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</si>
  <si>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</si>
  <si>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</si>
  <si>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</si>
  <si>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</si>
  <si>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</si>
  <si>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</si>
  <si>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</si>
  <si>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</si>
  <si>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</si>
  <si>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</si>
  <si>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</si>
  <si>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</si>
  <si>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</si>
  <si>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</si>
  <si>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</si>
  <si>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</si>
  <si>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</si>
  <si>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</si>
  <si>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</si>
  <si>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</si>
  <si>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</si>
  <si>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</si>
  <si>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</si>
  <si>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</si>
  <si>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</si>
  <si>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</si>
  <si>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</si>
  <si>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</si>
  <si>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</si>
  <si>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</si>
  <si>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</si>
  <si>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</si>
  <si>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</si>
  <si>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</si>
  <si>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</si>
  <si>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</si>
  <si>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</si>
  <si>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</si>
  <si>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</si>
  <si>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</si>
  <si>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</si>
  <si>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</si>
  <si>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</si>
  <si>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</si>
  <si>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</si>
  <si>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</si>
  <si>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</si>
  <si>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</si>
  <si>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</si>
  <si>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</si>
  <si>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</si>
  <si>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</si>
  <si>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</si>
  <si>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</si>
  <si>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</si>
  <si>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</si>
  <si>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</si>
  <si>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</si>
  <si>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</si>
  <si>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</si>
  <si>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</si>
  <si>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</si>
  <si>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</si>
  <si>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</si>
  <si>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</si>
  <si>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</si>
  <si>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</si>
  <si>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</si>
  <si>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</si>
  <si>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</si>
  <si>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</si>
  <si>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</si>
  <si>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</si>
  <si>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</si>
  <si>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</si>
  <si>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</si>
  <si>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</si>
  <si>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</si>
  <si>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</si>
  <si>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</si>
  <si>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</si>
  <si>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</si>
  <si>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</si>
  <si>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</si>
  <si>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</si>
  <si>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</si>
  <si>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</si>
  <si>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</si>
  <si>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</si>
  <si>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</si>
  <si>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</si>
  <si>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</si>
  <si>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</si>
  <si>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</si>
  <si>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</si>
  <si>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</si>
  <si>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</si>
  <si>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</si>
  <si>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</si>
  <si>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</si>
  <si>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</si>
  <si>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</si>
  <si>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</si>
  <si>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</si>
  <si>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</si>
  <si>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</si>
  <si>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</si>
  <si>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</si>
  <si>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</si>
  <si>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</si>
  <si>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</si>
  <si>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</si>
  <si>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</si>
  <si>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</si>
  <si>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</si>
  <si>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</si>
  <si>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</si>
  <si>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</si>
  <si>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</si>
  <si>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</si>
  <si>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</si>
  <si>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</si>
  <si>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</si>
  <si>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</si>
  <si>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</si>
  <si>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</si>
  <si>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</si>
  <si>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</si>
  <si>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</si>
  <si>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</si>
  <si>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</si>
  <si>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</si>
  <si>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</si>
  <si>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</si>
  <si>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</si>
  <si>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</si>
  <si>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</si>
  <si>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</si>
  <si>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</si>
  <si>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</si>
  <si>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</si>
  <si>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</si>
  <si>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</si>
  <si>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</si>
  <si>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</si>
  <si>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</si>
  <si>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</si>
  <si>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</si>
  <si>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</si>
  <si>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</si>
  <si>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</si>
  <si>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</si>
  <si>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</si>
  <si>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</si>
  <si>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</si>
  <si>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</si>
  <si>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</si>
  <si>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</si>
  <si>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</si>
  <si>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</si>
  <si>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</si>
  <si>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</si>
  <si>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</si>
  <si>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</si>
  <si>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</si>
  <si>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</si>
  <si>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</si>
  <si>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</si>
  <si>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</si>
  <si>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</si>
  <si>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</si>
  <si>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</si>
  <si>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</si>
  <si>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</si>
  <si>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</si>
  <si>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</si>
  <si>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</si>
  <si>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</si>
  <si>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</si>
  <si>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</si>
  <si>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</si>
  <si>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</si>
  <si>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</si>
  <si>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</si>
  <si>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</si>
  <si>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</si>
  <si>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</si>
  <si>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</si>
  <si>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</si>
  <si>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</si>
  <si>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</si>
  <si>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</si>
  <si>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</si>
  <si>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</si>
  <si>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</si>
  <si>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</si>
  <si>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</si>
  <si>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</si>
  <si>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</si>
  <si>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</si>
  <si>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</si>
  <si>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</si>
  <si>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</si>
  <si>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</si>
  <si>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</si>
  <si>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</si>
  <si>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</si>
  <si>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</si>
  <si>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</si>
  <si>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</si>
  <si>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</si>
  <si>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</si>
  <si>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</si>
  <si>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</si>
  <si>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</si>
  <si>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</si>
  <si>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</si>
  <si>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</si>
  <si>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</si>
  <si>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</si>
  <si>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</si>
  <si>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</si>
  <si>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</si>
  <si>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</si>
  <si>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</si>
  <si>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</si>
  <si>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</si>
  <si>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</si>
  <si>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</si>
  <si>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</si>
  <si>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</si>
  <si>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</si>
  <si>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</si>
  <si>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</si>
  <si>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</si>
  <si>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</si>
  <si>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</si>
  <si>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</si>
  <si>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</si>
  <si>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</si>
  <si>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</si>
  <si>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</si>
  <si>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</si>
  <si>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</si>
  <si>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</si>
  <si>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</si>
  <si>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</si>
  <si>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</si>
  <si>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</si>
  <si>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</si>
  <si>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</si>
  <si>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</si>
  <si>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</si>
  <si>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</si>
  <si>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</si>
  <si>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</si>
  <si>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</si>
  <si>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</si>
  <si>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</si>
  <si>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</si>
  <si>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</si>
  <si>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</si>
  <si>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</si>
  <si>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</si>
  <si>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</si>
  <si>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</si>
  <si>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</si>
  <si>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</si>
  <si>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</si>
  <si>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</si>
  <si>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</si>
  <si>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</si>
  <si>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</si>
  <si>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</si>
  <si>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</si>
  <si>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</si>
  <si>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</si>
  <si>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</si>
  <si>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</si>
  <si>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</si>
  <si>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</si>
  <si>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</si>
  <si>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</si>
  <si>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</si>
  <si>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</si>
  <si>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</si>
  <si>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</si>
  <si>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</si>
  <si>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</si>
  <si>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</si>
  <si>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</si>
  <si>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</si>
  <si>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</si>
  <si>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</si>
  <si>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</si>
  <si>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</si>
  <si>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</si>
  <si>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</si>
  <si>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</si>
  <si>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</si>
  <si>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</si>
  <si>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</si>
  <si>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</si>
  <si>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</si>
  <si>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</si>
  <si>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</si>
  <si>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</si>
  <si>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</si>
  <si>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</si>
  <si>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</si>
  <si>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</si>
  <si>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</si>
  <si>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</si>
  <si>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</si>
  <si>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</si>
  <si>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</si>
  <si>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</si>
  <si>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</si>
  <si>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</si>
  <si>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</si>
  <si>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</si>
  <si>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</si>
  <si>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</si>
  <si>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</si>
  <si>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</si>
  <si>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</si>
  <si>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</si>
  <si>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</si>
  <si>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</si>
  <si>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</si>
  <si>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</si>
  <si>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</si>
  <si>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</si>
  <si>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</si>
  <si>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</si>
  <si>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</si>
  <si>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</si>
  <si>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</si>
  <si>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</si>
  <si>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</si>
  <si>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</si>
  <si>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</si>
  <si>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</si>
  <si>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</si>
  <si>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</si>
  <si>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</si>
  <si>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</si>
  <si>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</si>
  <si>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</si>
  <si>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</si>
  <si>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</si>
  <si>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</si>
  <si>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</si>
  <si>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</si>
  <si>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</si>
  <si>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</si>
  <si>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</si>
  <si>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</si>
  <si>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</si>
  <si>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</si>
  <si>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</si>
  <si>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</si>
  <si>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</si>
  <si>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</si>
  <si>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</si>
  <si>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</si>
  <si>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</si>
  <si>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</si>
  <si>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</si>
  <si>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</si>
  <si>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</si>
  <si>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</si>
  <si>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</si>
  <si>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</si>
  <si>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</si>
  <si>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</si>
  <si>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</si>
  <si>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</si>
  <si>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</si>
  <si>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</si>
  <si>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</si>
  <si>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</si>
  <si>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</si>
  <si>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</si>
  <si>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</si>
  <si>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</si>
  <si>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</si>
  <si>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</si>
  <si>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</si>
  <si>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</si>
  <si>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</si>
  <si>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</si>
  <si>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</si>
  <si>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</si>
  <si>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</si>
  <si>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</si>
  <si>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</si>
  <si>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</si>
  <si>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</si>
  <si>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</si>
  <si>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</si>
  <si>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</si>
  <si>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</si>
  <si>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</si>
  <si>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</si>
  <si>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</si>
  <si>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</si>
  <si>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</si>
  <si>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</si>
  <si>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</si>
  <si>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</si>
  <si>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</si>
  <si>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</si>
  <si>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</si>
  <si>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</si>
  <si>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</si>
  <si>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</si>
  <si>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</si>
  <si>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</si>
  <si>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</si>
  <si>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</si>
  <si>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</si>
  <si>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</si>
  <si>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</si>
  <si>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</si>
  <si>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</si>
  <si>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</si>
  <si>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</si>
  <si>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</si>
  <si>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</si>
  <si>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</si>
  <si>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</si>
  <si>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</si>
  <si>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</si>
  <si>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</si>
  <si>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</si>
  <si>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</si>
  <si>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</si>
  <si>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</si>
  <si>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</si>
  <si>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</si>
  <si>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</si>
  <si>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</si>
  <si>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</si>
  <si>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</si>
  <si>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</si>
  <si>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</si>
  <si>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</si>
  <si>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</si>
  <si>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</si>
  <si>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</si>
  <si>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</si>
  <si>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</si>
  <si>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</si>
  <si>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</si>
  <si>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</si>
  <si>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</si>
  <si>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</si>
  <si>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</si>
  <si>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</si>
  <si>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</si>
  <si>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</si>
  <si>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</si>
  <si>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</si>
  <si>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</si>
  <si>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</si>
  <si>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</si>
  <si>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</si>
  <si>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</si>
  <si>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</si>
  <si>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</si>
  <si>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</si>
  <si>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</si>
  <si>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</si>
  <si>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</si>
  <si>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</si>
  <si>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</si>
  <si>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</si>
  <si>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</si>
  <si>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</si>
  <si>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</si>
  <si>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</si>
  <si>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</si>
  <si>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</si>
  <si>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</si>
  <si>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</si>
  <si>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</si>
  <si>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</si>
  <si>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</si>
  <si>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</si>
  <si>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</si>
  <si>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</si>
  <si>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</si>
  <si>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</si>
  <si>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</si>
  <si>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</si>
  <si>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</si>
  <si>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</si>
  <si>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</si>
  <si>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</si>
  <si>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</si>
  <si>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</si>
  <si>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</si>
  <si>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</si>
  <si>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</si>
  <si>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</si>
  <si>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</si>
  <si>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</si>
  <si>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</si>
  <si>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</si>
  <si>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</si>
  <si>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</si>
  <si>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</si>
  <si>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</si>
  <si>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</si>
  <si>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</si>
  <si>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</si>
  <si>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</si>
  <si>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</si>
  <si>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</si>
  <si>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</si>
  <si>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</si>
  <si>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</si>
  <si>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</si>
  <si>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</si>
  <si>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</si>
  <si>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</si>
  <si>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</si>
  <si>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</si>
  <si>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</si>
  <si>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</si>
  <si>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</si>
  <si>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</si>
  <si>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</si>
  <si>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</si>
  <si>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</si>
  <si>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</si>
  <si>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</si>
  <si>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</si>
  <si>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</si>
  <si>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</si>
  <si>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</si>
  <si>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</si>
  <si>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</si>
  <si>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</si>
  <si>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</si>
  <si>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</si>
  <si>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</si>
  <si>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</si>
  <si>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</si>
  <si>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</si>
  <si>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</si>
  <si>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</si>
  <si>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</si>
  <si>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</si>
  <si>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</si>
  <si>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</si>
  <si>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</si>
  <si>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</si>
  <si>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</si>
  <si>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</si>
  <si>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</si>
  <si>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</si>
  <si>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</si>
  <si>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</si>
  <si>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</si>
  <si>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</si>
  <si>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</si>
  <si>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</si>
  <si>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</si>
  <si>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</si>
  <si>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</si>
  <si>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</si>
  <si>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</si>
  <si>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</si>
  <si>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</si>
  <si>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</si>
  <si>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</si>
  <si>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</si>
  <si>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</si>
  <si>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</si>
  <si>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</si>
  <si>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</si>
  <si>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</si>
  <si>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</si>
  <si>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</si>
  <si>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</si>
  <si>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</si>
  <si>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</si>
  <si>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</si>
  <si>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</si>
  <si>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</si>
  <si>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</si>
  <si>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</si>
  <si>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</si>
  <si>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</si>
  <si>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</si>
  <si>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</si>
  <si>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</si>
  <si>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</si>
  <si>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</si>
  <si>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</si>
  <si>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</si>
  <si>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</si>
  <si>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</si>
  <si>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</si>
  <si>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</si>
  <si>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</si>
  <si>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</si>
  <si>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</si>
  <si>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</si>
  <si>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</si>
  <si>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</si>
  <si>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</si>
  <si>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</si>
  <si>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</si>
  <si>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</si>
  <si>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</si>
  <si>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</si>
  <si>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</si>
  <si>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</si>
  <si>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</si>
  <si>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</si>
  <si>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</si>
  <si>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</si>
  <si>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</si>
  <si>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</si>
  <si>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</si>
  <si>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</si>
  <si>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</si>
  <si>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</si>
  <si>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</si>
  <si>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</si>
  <si>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</si>
  <si>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</si>
  <si>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</si>
  <si>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</si>
  <si>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</si>
  <si>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</si>
  <si>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</si>
  <si>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</si>
  <si>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</si>
  <si>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</si>
  <si>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</si>
  <si>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</si>
  <si>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</si>
  <si>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</si>
  <si>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</si>
  <si>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</si>
  <si>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</si>
  <si>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</si>
  <si>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</si>
  <si>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</si>
  <si>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</si>
  <si>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</si>
  <si>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</si>
  <si>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</si>
  <si>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</si>
  <si>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</si>
  <si>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</si>
  <si>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</si>
  <si>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</si>
  <si>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</si>
  <si>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</si>
  <si>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</si>
  <si>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</si>
  <si>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</si>
  <si>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</si>
  <si>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</si>
  <si>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</si>
  <si>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</si>
  <si>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</si>
  <si>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</si>
  <si>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</si>
  <si>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</si>
  <si>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</si>
  <si>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</si>
  <si>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</si>
  <si>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</si>
  <si>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</si>
  <si>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</si>
  <si>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</si>
  <si>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</si>
  <si>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</si>
  <si>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</si>
  <si>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</si>
  <si>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</si>
  <si>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</si>
  <si>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</si>
  <si>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</si>
  <si>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</si>
  <si>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</si>
  <si>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</si>
  <si>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</si>
  <si>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</si>
  <si>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</si>
  <si>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</si>
  <si>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</si>
  <si>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</si>
  <si>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</si>
  <si>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</si>
  <si>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</si>
  <si>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</si>
  <si>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</si>
  <si>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</si>
  <si>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</si>
  <si>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</si>
  <si>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</si>
  <si>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</si>
  <si>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</si>
  <si>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</si>
  <si>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</si>
  <si>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</si>
  <si>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</si>
  <si>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</si>
  <si>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</si>
  <si>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</si>
  <si>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</si>
  <si>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</si>
  <si>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</si>
  <si>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</si>
  <si>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</si>
  <si>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</si>
  <si>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</si>
  <si>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</si>
  <si>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</si>
  <si>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</si>
  <si>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</si>
  <si>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</si>
  <si>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</si>
  <si>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</si>
  <si>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</si>
  <si>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</si>
  <si>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</si>
  <si>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</si>
  <si>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</si>
  <si>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</si>
  <si>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</si>
  <si>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</si>
  <si>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</si>
  <si>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</si>
  <si>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</si>
  <si>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</si>
  <si>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</si>
  <si>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</si>
  <si>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</si>
  <si>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</si>
  <si>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</si>
  <si>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</si>
  <si>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</si>
  <si>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</si>
  <si>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</si>
  <si>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</si>
  <si>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</si>
  <si>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</si>
  <si>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</si>
  <si>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</si>
  <si>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</si>
  <si>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</si>
  <si>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</si>
  <si>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</si>
  <si>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</si>
  <si>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</si>
  <si>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</si>
  <si>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</si>
  <si>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</si>
  <si>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</si>
  <si>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</si>
  <si>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</si>
  <si>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</si>
  <si>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</si>
  <si>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</si>
  <si>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</si>
  <si>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</si>
  <si>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</si>
  <si>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</si>
  <si>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</si>
  <si>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</si>
  <si>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</si>
  <si>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</si>
  <si>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</si>
  <si>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</si>
  <si>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</si>
  <si>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</si>
  <si>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</si>
  <si>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</si>
  <si>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</si>
  <si>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</si>
  <si>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</si>
  <si>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</si>
  <si>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</si>
  <si>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</si>
  <si>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</si>
  <si>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</si>
  <si>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</si>
  <si>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</si>
  <si>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</si>
  <si>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</si>
  <si>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</si>
  <si>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</si>
  <si>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</si>
  <si>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</si>
  <si>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</si>
  <si>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</si>
  <si>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</si>
  <si>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</si>
  <si>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</si>
  <si>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</si>
  <si>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</si>
  <si>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</si>
  <si>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</si>
  <si>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</si>
  <si>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</si>
  <si>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</si>
  <si>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</si>
  <si>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</si>
  <si>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</si>
  <si>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</si>
  <si>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</si>
  <si>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</si>
  <si>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</si>
  <si>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</si>
  <si>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</si>
  <si>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</si>
  <si>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</si>
  <si>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</si>
  <si>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</si>
  <si>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</si>
  <si>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</si>
  <si>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</si>
  <si>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</si>
  <si>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</si>
  <si>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</si>
  <si>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</si>
  <si>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</si>
  <si>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</si>
  <si>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</si>
  <si>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</si>
  <si>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</si>
  <si>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</si>
  <si>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</si>
  <si>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</si>
  <si>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</si>
  <si>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</si>
  <si>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</si>
  <si>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</si>
  <si>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</si>
  <si>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</si>
  <si>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</si>
  <si>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</si>
  <si>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</si>
  <si>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</si>
  <si>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</si>
  <si>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</si>
  <si>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</si>
  <si>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</si>
  <si>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</si>
  <si>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</si>
  <si>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</si>
  <si>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</si>
  <si>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</si>
  <si>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</si>
  <si>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</si>
  <si>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</si>
  <si>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</si>
  <si>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</si>
  <si>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</si>
  <si>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</si>
  <si>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</si>
  <si>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</si>
  <si>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</si>
  <si>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</si>
  <si>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</si>
  <si>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</si>
  <si>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</si>
  <si>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</si>
  <si>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</si>
  <si>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</si>
  <si>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</si>
  <si>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</si>
  <si>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</si>
  <si>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</si>
  <si>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</si>
  <si>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</si>
  <si>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</si>
  <si>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</si>
  <si>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</si>
  <si>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</si>
  <si>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</si>
  <si>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</si>
  <si>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</si>
  <si>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</si>
  <si>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</si>
  <si>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</si>
  <si>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</si>
  <si>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</si>
  <si>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</si>
  <si>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</si>
  <si>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</si>
  <si>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</si>
  <si>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</si>
  <si>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</si>
  <si>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</si>
  <si>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</si>
  <si>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</si>
  <si>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</si>
  <si>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</si>
  <si>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</si>
  <si>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</si>
  <si>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</si>
  <si>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</si>
  <si>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</si>
  <si>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</si>
  <si>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</si>
  <si>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</si>
  <si>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</si>
  <si>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</si>
  <si>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</si>
  <si>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</si>
  <si>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</si>
  <si>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</si>
  <si>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</si>
  <si>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</si>
  <si>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</si>
  <si>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</si>
  <si>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</si>
  <si>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</si>
  <si>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</si>
  <si>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</si>
  <si>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</si>
  <si>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</si>
  <si>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</si>
  <si>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</si>
  <si>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</si>
  <si>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</si>
  <si>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</si>
  <si>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</si>
  <si>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</si>
  <si>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</si>
  <si>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</si>
  <si>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</si>
  <si>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</si>
  <si>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</si>
  <si>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</si>
  <si>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</si>
  <si>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</si>
  <si>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</si>
  <si>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</si>
  <si>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</si>
  <si>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</si>
  <si>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</si>
  <si>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</si>
  <si>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</si>
  <si>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</si>
  <si>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</si>
  <si>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</si>
  <si>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</si>
  <si>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</si>
  <si>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</si>
  <si>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</si>
  <si>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</si>
  <si>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</si>
  <si>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</si>
  <si>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</si>
  <si>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</si>
  <si>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</si>
  <si>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</si>
  <si>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</si>
  <si>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</si>
  <si>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</si>
  <si>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</si>
  <si>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</si>
  <si>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</si>
  <si>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</si>
  <si>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</si>
  <si>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</si>
  <si>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</si>
  <si>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</si>
  <si>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</si>
  <si>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</si>
  <si>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</si>
  <si>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</si>
  <si>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</si>
  <si>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</si>
  <si>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</si>
  <si>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</si>
  <si>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</si>
  <si>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</si>
  <si>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</si>
  <si>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</si>
  <si>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</si>
  <si>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</si>
  <si>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</si>
  <si>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</si>
  <si>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</si>
  <si>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</si>
  <si>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</si>
  <si>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</si>
  <si>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</si>
  <si>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</si>
  <si>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</si>
  <si>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</si>
  <si>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</si>
  <si>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</si>
  <si>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</si>
  <si>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</si>
  <si>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</si>
  <si>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</si>
  <si>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</si>
  <si>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</si>
  <si>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</si>
  <si>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</si>
  <si>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</si>
  <si>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</si>
  <si>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</si>
  <si>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</si>
  <si>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</si>
  <si>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</si>
  <si>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</si>
  <si>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</si>
  <si>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</si>
  <si>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</si>
  <si>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</si>
  <si>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</si>
  <si>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</si>
  <si>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</si>
  <si>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</si>
  <si>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</si>
  <si>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</si>
  <si>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</si>
  <si>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</si>
  <si>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</si>
  <si>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</si>
  <si>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</si>
  <si>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</si>
  <si>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</si>
  <si>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</si>
  <si>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</si>
  <si>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</si>
  <si>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</si>
  <si>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</si>
  <si>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</si>
  <si>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</si>
  <si>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</si>
  <si>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</si>
  <si>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</si>
  <si>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</si>
  <si>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</si>
  <si>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</si>
  <si>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</si>
  <si>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</si>
  <si>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</si>
  <si>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</si>
  <si>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</si>
  <si>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</si>
  <si>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</si>
  <si>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</si>
  <si>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</si>
  <si>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</si>
  <si>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</si>
  <si>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</si>
  <si>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</si>
  <si>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</si>
  <si>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</si>
  <si>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</si>
  <si>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</si>
  <si>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</si>
  <si>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</si>
  <si>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</si>
  <si>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</si>
  <si>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</si>
  <si>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</si>
  <si>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</si>
  <si>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</si>
  <si>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</si>
  <si>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</si>
  <si>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</si>
  <si>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</si>
  <si>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</si>
  <si>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</si>
  <si>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</si>
  <si>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</si>
  <si>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</si>
  <si>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</si>
  <si>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</si>
  <si>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</si>
  <si>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</si>
  <si>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</si>
  <si>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</si>
  <si>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</si>
  <si>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</si>
  <si>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</si>
  <si>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</si>
  <si>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</si>
  <si>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</si>
  <si>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</si>
  <si>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</si>
  <si>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</si>
  <si>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</si>
  <si>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</si>
  <si>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</si>
  <si>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</si>
  <si>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</si>
  <si>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</si>
  <si>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</si>
  <si>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</si>
  <si>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</si>
  <si>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</si>
  <si>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</si>
  <si>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</si>
  <si>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</si>
  <si>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</si>
  <si>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</si>
  <si>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</si>
  <si>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</si>
  <si>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</si>
  <si>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</si>
  <si>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</si>
  <si>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</si>
  <si>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</si>
  <si>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</si>
  <si>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</si>
  <si>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</si>
  <si>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</si>
  <si>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</si>
  <si>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</si>
  <si>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</si>
  <si>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</si>
  <si>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</si>
  <si>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</si>
  <si>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</si>
  <si>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</si>
  <si>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</si>
  <si>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</si>
  <si>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</si>
  <si>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</si>
  <si>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</si>
  <si>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</si>
  <si>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</si>
  <si>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</si>
  <si>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</si>
  <si>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</si>
  <si>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</si>
  <si>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</si>
  <si>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</si>
  <si>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</si>
  <si>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</si>
  <si>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</si>
  <si>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</si>
  <si>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</si>
  <si>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</si>
  <si>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</si>
  <si>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</si>
  <si>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</si>
  <si>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</si>
  <si>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</si>
  <si>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</si>
  <si>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</si>
  <si>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</si>
  <si>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</si>
  <si>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</si>
  <si>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</si>
  <si>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</si>
  <si>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</si>
  <si>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</si>
  <si>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</si>
  <si>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</si>
  <si>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</si>
  <si>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</si>
  <si>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</si>
  <si>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</si>
  <si>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</si>
  <si>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</si>
  <si>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</si>
  <si>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</si>
  <si>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</si>
  <si>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</si>
  <si>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</si>
  <si>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</si>
  <si>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</si>
  <si>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</si>
  <si>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</si>
  <si>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</si>
  <si>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</si>
  <si>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</si>
  <si>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</si>
  <si>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</si>
  <si>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</si>
  <si>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</si>
  <si>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</si>
  <si>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</si>
  <si>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</si>
  <si>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</si>
  <si>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</si>
  <si>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</si>
  <si>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</si>
  <si>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</si>
  <si>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</si>
  <si>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</si>
  <si>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</si>
  <si>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</si>
  <si>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</si>
  <si>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</si>
  <si>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</si>
  <si>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</si>
  <si>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</si>
  <si>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</si>
  <si>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</si>
  <si>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</si>
  <si>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</si>
  <si>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</si>
  <si>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</si>
  <si>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</si>
  <si>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</si>
  <si>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</si>
  <si>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</si>
  <si>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</si>
  <si>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</si>
  <si>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</si>
  <si>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</si>
  <si>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</si>
  <si>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</si>
  <si>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</si>
  <si>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</si>
  <si>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</si>
  <si>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</si>
  <si>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</si>
  <si>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</si>
  <si>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</si>
  <si>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</si>
  <si>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</si>
  <si>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</si>
  <si>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</si>
  <si>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</si>
  <si>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</si>
  <si>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</si>
  <si>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</si>
  <si>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</si>
  <si>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</si>
  <si>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</si>
  <si>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</si>
  <si>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</si>
  <si>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</si>
  <si>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</si>
  <si>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</si>
  <si>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</si>
  <si>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</si>
  <si>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</si>
  <si>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</si>
  <si>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</si>
  <si>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</si>
  <si>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</si>
  <si>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</si>
  <si>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</si>
  <si>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</si>
  <si>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</si>
  <si>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</si>
  <si>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</si>
  <si>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</si>
  <si>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</si>
  <si>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</si>
  <si>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</si>
  <si>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</si>
  <si>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</si>
  <si>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</si>
  <si>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</si>
  <si>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</si>
  <si>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</si>
  <si>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</si>
  <si>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</si>
  <si>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</si>
  <si>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</si>
  <si>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</si>
  <si>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</si>
  <si>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</si>
  <si>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</si>
  <si>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</si>
  <si>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</si>
  <si>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</si>
  <si>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</si>
  <si>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</si>
  <si>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</si>
  <si>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</si>
  <si>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</si>
  <si>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</si>
  <si>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</si>
  <si>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</si>
  <si>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</si>
  <si>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</si>
  <si>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</si>
  <si>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</si>
  <si>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</si>
  <si>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</si>
  <si>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</si>
  <si>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</si>
  <si>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</si>
  <si>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</si>
  <si>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</si>
  <si>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</si>
  <si>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</si>
  <si>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</si>
  <si>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</si>
  <si>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</si>
  <si>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</si>
  <si>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</si>
  <si>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</si>
  <si>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</si>
  <si>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</si>
  <si>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</si>
  <si>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</si>
  <si>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</si>
  <si>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</si>
  <si>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</si>
  <si>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</si>
  <si>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</si>
  <si>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</si>
  <si>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</si>
  <si>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</si>
  <si>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</si>
  <si>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</si>
  <si>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</si>
  <si>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</si>
  <si>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</si>
  <si>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</si>
  <si>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</si>
  <si>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</si>
  <si>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</si>
  <si>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</si>
  <si>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</si>
  <si>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</si>
  <si>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</si>
  <si>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</si>
  <si>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</si>
  <si>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</si>
  <si>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</si>
  <si>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</si>
  <si>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</si>
  <si>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</si>
  <si>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</si>
  <si>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</si>
  <si>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</si>
  <si>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</si>
  <si>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</si>
  <si>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</si>
  <si>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</si>
  <si>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</si>
  <si>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</si>
  <si>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</si>
  <si>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</si>
  <si>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</si>
  <si>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</si>
  <si>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</si>
  <si>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</si>
  <si>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</si>
  <si>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</si>
  <si>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</si>
  <si>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</si>
  <si>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</si>
  <si>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</si>
  <si>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</si>
  <si>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</si>
  <si>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</si>
  <si>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</si>
  <si>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</si>
  <si>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</si>
  <si>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</si>
  <si>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</si>
  <si>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</si>
  <si>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</si>
  <si>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</si>
  <si>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</si>
  <si>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</si>
  <si>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</si>
  <si>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</si>
  <si>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</si>
  <si>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</si>
  <si>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</si>
  <si>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</si>
  <si>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</si>
  <si>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</si>
  <si>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</si>
  <si>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</si>
  <si>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</si>
  <si>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</si>
  <si>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</si>
  <si>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</si>
  <si>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</si>
  <si>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</si>
  <si>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</si>
  <si>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</si>
  <si>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</si>
  <si>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</si>
  <si>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</si>
  <si>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</si>
  <si>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</si>
  <si>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</si>
  <si>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</si>
  <si>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</si>
  <si>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</si>
  <si>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</si>
  <si>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</si>
  <si>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</si>
  <si>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</si>
  <si>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</si>
  <si>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</si>
  <si>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</si>
  <si>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</si>
  <si>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</si>
  <si>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</si>
  <si>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</si>
  <si>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</si>
  <si>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</si>
  <si>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</si>
  <si>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</si>
  <si>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</si>
  <si>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</si>
  <si>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</si>
  <si>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</si>
  <si>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</si>
  <si>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</si>
  <si>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</si>
  <si>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</si>
  <si>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</si>
  <si>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</si>
  <si>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</si>
  <si>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</si>
  <si>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</si>
  <si>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</si>
  <si>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</si>
  <si>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</si>
  <si>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</si>
  <si>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</si>
  <si>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</si>
  <si>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</si>
  <si>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</si>
  <si>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</si>
  <si>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</si>
  <si>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</si>
  <si>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</si>
  <si>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</si>
  <si>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</si>
  <si>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</si>
  <si>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</si>
  <si>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</si>
  <si>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</si>
  <si>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</si>
  <si>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</si>
  <si>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</si>
  <si>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</si>
  <si>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</si>
  <si>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</si>
  <si>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</si>
  <si>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</si>
  <si>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</si>
  <si>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</si>
  <si>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</si>
  <si>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</si>
  <si>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</si>
  <si>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</si>
  <si>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</si>
  <si>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</si>
  <si>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</si>
  <si>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</si>
  <si>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</si>
  <si>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</si>
  <si>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</si>
  <si>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</si>
  <si>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</si>
  <si>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</si>
  <si>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</si>
  <si>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</si>
  <si>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</si>
  <si>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</si>
  <si>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</si>
  <si>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</si>
  <si>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</si>
  <si>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</si>
  <si>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</si>
  <si>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</si>
  <si>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</si>
  <si>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</si>
  <si>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</si>
  <si>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</si>
  <si>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</si>
  <si>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</si>
  <si>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</si>
  <si>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</si>
  <si>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</si>
  <si>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</si>
  <si>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</si>
  <si>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</si>
  <si>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</si>
  <si>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</si>
  <si>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</si>
  <si>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</si>
  <si>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</si>
  <si>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</si>
  <si>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</si>
  <si>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</si>
  <si>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</si>
  <si>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</si>
  <si>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</si>
  <si>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</si>
  <si>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</si>
  <si>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</si>
  <si>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</si>
  <si>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</si>
  <si>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</si>
  <si>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</si>
  <si>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</si>
  <si>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</si>
  <si>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</si>
  <si>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</si>
  <si>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</si>
  <si>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</si>
  <si>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</si>
  <si>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</si>
  <si>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</si>
  <si>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</si>
  <si>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</si>
  <si>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</si>
  <si>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</si>
  <si>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</si>
  <si>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</si>
  <si>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</si>
  <si>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</si>
  <si>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</si>
  <si>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</si>
  <si>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</si>
  <si>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</si>
  <si>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</si>
  <si>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</si>
  <si>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</si>
  <si>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</si>
  <si>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</si>
  <si>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</si>
  <si>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</si>
  <si>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</si>
  <si>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</si>
  <si>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</si>
  <si>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</si>
  <si>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</si>
  <si>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</si>
  <si>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</si>
  <si>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</si>
  <si>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</si>
  <si>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</si>
  <si>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</si>
  <si>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</si>
  <si>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</si>
  <si>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</si>
  <si>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</si>
  <si>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</si>
  <si>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</si>
  <si>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</si>
  <si>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</si>
  <si>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</si>
  <si>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</si>
  <si>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</si>
  <si>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</si>
  <si>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</si>
  <si>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</si>
  <si>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</si>
  <si>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</si>
  <si>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</si>
  <si>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</si>
  <si>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</si>
  <si>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</si>
  <si>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</si>
  <si>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</si>
  <si>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</si>
  <si>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</si>
  <si>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</si>
  <si>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</si>
  <si>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</si>
  <si>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</si>
  <si>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</si>
  <si>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</si>
  <si>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</si>
  <si>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</si>
  <si>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</si>
  <si>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</si>
  <si>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</si>
  <si>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</si>
  <si>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</si>
  <si>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</si>
  <si>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</si>
  <si>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</si>
  <si>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</si>
  <si>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</si>
  <si>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</si>
  <si>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</si>
  <si>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</si>
  <si>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</si>
  <si>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</si>
  <si>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</si>
  <si>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</si>
  <si>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</si>
  <si>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</si>
  <si>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</si>
  <si>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</si>
  <si>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</si>
  <si>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</si>
  <si>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</si>
  <si>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</si>
  <si>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</si>
  <si>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</si>
  <si>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</si>
  <si>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</si>
  <si>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</si>
  <si>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</si>
  <si>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</si>
  <si>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</si>
  <si>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</si>
  <si>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</si>
  <si>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</si>
  <si>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</si>
  <si>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</si>
  <si>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</si>
  <si>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</si>
  <si>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</si>
  <si>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</si>
  <si>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</si>
  <si>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</si>
  <si>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</si>
  <si>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</si>
  <si>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</si>
  <si>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</si>
  <si>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</si>
  <si>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</si>
  <si>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</si>
  <si>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</si>
  <si>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</si>
  <si>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</si>
  <si>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</si>
  <si>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</si>
  <si>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</si>
  <si>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</si>
  <si>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</si>
  <si>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</si>
  <si>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</si>
  <si>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</si>
  <si>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</si>
  <si>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</si>
  <si>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</si>
  <si>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</si>
  <si>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</si>
  <si>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</si>
  <si>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</si>
  <si>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</si>
  <si>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</si>
  <si>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</si>
  <si>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</si>
  <si>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</si>
  <si>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</si>
  <si>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</si>
  <si>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</si>
  <si>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</si>
  <si>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</si>
  <si>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</si>
  <si>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</si>
  <si>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</si>
  <si>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</si>
  <si>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</si>
  <si>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</si>
  <si>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</si>
  <si>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</si>
  <si>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</si>
  <si>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</si>
  <si>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</si>
  <si>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</si>
  <si>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</si>
  <si>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</si>
  <si>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</si>
  <si>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</si>
  <si>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</si>
  <si>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</si>
  <si>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</si>
  <si>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</si>
  <si>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</si>
  <si>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</si>
  <si>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</si>
  <si>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</si>
  <si>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</si>
  <si>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</si>
  <si>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</si>
  <si>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</si>
  <si>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</si>
  <si>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</si>
  <si>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</si>
  <si>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</si>
  <si>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</si>
  <si>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</si>
  <si>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</si>
  <si>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</si>
  <si>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</si>
  <si>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</si>
  <si>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</si>
  <si>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</si>
  <si>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</si>
  <si>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</si>
  <si>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</si>
  <si>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</si>
  <si>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</si>
  <si>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</si>
  <si>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</si>
  <si>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</si>
  <si>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</si>
  <si>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</si>
  <si>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</si>
  <si>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</si>
  <si>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</si>
  <si>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</si>
  <si>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</si>
  <si>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</si>
  <si>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</si>
  <si>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</si>
  <si>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</si>
  <si>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</si>
  <si>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</si>
  <si>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</si>
  <si>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</si>
  <si>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</si>
  <si>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</si>
  <si>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</si>
  <si>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</si>
  <si>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</si>
  <si>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</si>
  <si>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</si>
  <si>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</si>
  <si>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</si>
  <si>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</si>
  <si>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</si>
  <si>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</si>
  <si>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</si>
  <si>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</si>
  <si>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</si>
  <si>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</si>
  <si>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</si>
  <si>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</si>
  <si>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</si>
  <si>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</si>
  <si>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</si>
  <si>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</si>
  <si>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</si>
  <si>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</si>
  <si>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</si>
  <si>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</si>
  <si>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</si>
  <si>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</si>
  <si>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</si>
  <si>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</si>
  <si>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</si>
  <si>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</si>
  <si>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</si>
  <si>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</si>
  <si>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</si>
  <si>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</si>
  <si>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</si>
  <si>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</si>
  <si>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</si>
  <si>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</si>
  <si>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</si>
  <si>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</si>
  <si>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</si>
  <si>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</si>
  <si>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</si>
  <si>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</si>
  <si>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</si>
  <si>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</si>
  <si>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</si>
  <si>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</si>
  <si>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</si>
  <si>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</si>
  <si>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</si>
  <si>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</si>
  <si>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</si>
  <si>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</si>
  <si>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</si>
  <si>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</si>
  <si>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</si>
  <si>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</si>
  <si>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</si>
  <si>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</si>
  <si>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</si>
  <si>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</si>
  <si>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</si>
  <si>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</si>
  <si>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</si>
  <si>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</si>
  <si>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</si>
  <si>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</si>
  <si>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</si>
  <si>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</si>
  <si>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</si>
  <si>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</si>
  <si>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</si>
  <si>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</si>
  <si>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</si>
  <si>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</si>
  <si>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</si>
  <si>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</si>
  <si>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</si>
  <si>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</si>
  <si>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</si>
  <si>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</si>
  <si>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</si>
  <si>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</si>
  <si>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</si>
  <si>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</si>
  <si>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</si>
  <si>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</si>
  <si>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</si>
  <si>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</si>
  <si>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</si>
  <si>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</si>
  <si>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</si>
  <si>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</si>
  <si>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</si>
  <si>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</si>
  <si>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</si>
  <si>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</si>
  <si>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</si>
  <si>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</si>
  <si>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</si>
  <si>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</si>
  <si>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</si>
  <si>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</si>
  <si>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</si>
  <si>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</si>
  <si>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</si>
  <si>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</si>
  <si>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</si>
  <si>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</si>
  <si>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</si>
  <si>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</si>
  <si>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</si>
  <si>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</si>
  <si>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</si>
  <si>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</si>
  <si>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</si>
  <si>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</si>
  <si>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</si>
  <si>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</si>
  <si>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</si>
  <si>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</si>
  <si>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</si>
  <si>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</si>
  <si>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</si>
  <si>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</si>
  <si>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</si>
  <si>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</si>
  <si>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</si>
  <si>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</si>
  <si>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</si>
  <si>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</si>
  <si>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</si>
  <si>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</si>
  <si>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</si>
  <si>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</si>
  <si>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</si>
  <si>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</si>
  <si>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</si>
  <si>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</si>
  <si>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</si>
  <si>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</si>
  <si>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</si>
  <si>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</si>
  <si>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</si>
  <si>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</si>
  <si>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</si>
  <si>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</si>
  <si>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</si>
  <si>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</si>
  <si>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</si>
  <si>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</si>
  <si>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</si>
  <si>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</si>
  <si>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</si>
  <si>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</si>
  <si>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</si>
  <si>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</si>
  <si>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</si>
  <si>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</si>
  <si>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</si>
  <si>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</si>
  <si>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</si>
  <si>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</si>
  <si>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</si>
  <si>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</si>
  <si>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</si>
  <si>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</si>
  <si>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</si>
  <si>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</si>
  <si>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</si>
  <si>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</si>
  <si>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</si>
  <si>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</si>
  <si>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</si>
  <si>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</si>
  <si>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</si>
  <si>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</si>
  <si>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</si>
  <si>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</si>
  <si>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</si>
  <si>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</si>
  <si>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</si>
  <si>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</si>
  <si>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</si>
  <si>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</si>
  <si>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</si>
  <si>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</si>
  <si>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</si>
  <si>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</si>
  <si>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</si>
  <si>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</si>
  <si>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</si>
  <si>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</si>
  <si>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</si>
  <si>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</si>
  <si>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</si>
  <si>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</si>
  <si>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</si>
  <si>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</si>
  <si>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</si>
  <si>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</si>
  <si>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</si>
  <si>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</si>
  <si>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</si>
  <si>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</si>
  <si>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</si>
  <si>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</si>
  <si>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</si>
  <si>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</si>
  <si>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</si>
  <si>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</si>
  <si>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</si>
  <si>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</si>
  <si>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</si>
  <si>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</si>
  <si>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</si>
  <si>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</si>
  <si>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</si>
  <si>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</si>
  <si>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</si>
  <si>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</si>
  <si>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</si>
  <si>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</si>
  <si>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</si>
  <si>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</si>
  <si>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</si>
  <si>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</si>
  <si>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</si>
  <si>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</si>
  <si>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</si>
  <si>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</si>
  <si>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</si>
  <si>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</si>
  <si>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</si>
  <si>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</si>
  <si>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</si>
  <si>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</si>
  <si>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</si>
  <si>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</si>
  <si>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</si>
  <si>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</si>
  <si>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</si>
  <si>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</si>
  <si>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</si>
  <si>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</si>
  <si>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</si>
  <si>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</si>
  <si>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</si>
  <si>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</si>
  <si>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</si>
  <si>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</si>
  <si>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</si>
  <si>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</si>
  <si>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</si>
  <si>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</si>
  <si>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</si>
  <si>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</si>
  <si>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</si>
  <si>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</si>
  <si>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</si>
  <si>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</si>
  <si>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</si>
  <si>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</si>
  <si>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</si>
  <si>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</si>
  <si>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</si>
  <si>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</si>
  <si>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</si>
  <si>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</si>
  <si>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</si>
  <si>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</si>
  <si>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</si>
  <si>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</si>
  <si>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</si>
  <si>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</si>
  <si>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</si>
  <si>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</si>
  <si>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</si>
  <si>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</si>
  <si>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</si>
  <si>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</si>
  <si>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</si>
  <si>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</si>
  <si>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</si>
  <si>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</si>
  <si>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</si>
  <si>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</si>
  <si>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</si>
  <si>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</si>
  <si>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</si>
  <si>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</si>
  <si>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</si>
  <si>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</si>
  <si>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</si>
  <si>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</si>
  <si>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</si>
  <si>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</si>
  <si>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</si>
  <si>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</si>
  <si>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</si>
  <si>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</si>
  <si>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</si>
  <si>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</si>
  <si>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</si>
  <si>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</si>
  <si>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</si>
  <si>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</si>
  <si>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</si>
  <si>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</si>
  <si>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</si>
  <si>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</si>
  <si>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</si>
  <si>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</si>
  <si>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</si>
  <si>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</si>
  <si>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</si>
  <si>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</si>
  <si>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</si>
  <si>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</si>
  <si>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</si>
  <si>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</si>
  <si>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</si>
  <si>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</si>
  <si>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</si>
  <si>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</si>
  <si>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</si>
  <si>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</si>
  <si>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</si>
  <si>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</si>
  <si>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</si>
  <si>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</si>
  <si>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</si>
  <si>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</si>
  <si>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</si>
  <si>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</si>
  <si>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</si>
  <si>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</si>
  <si>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</si>
  <si>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</si>
  <si>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</si>
  <si>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</si>
  <si>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</si>
  <si>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</si>
  <si>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</si>
  <si>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</si>
  <si>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</si>
  <si>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</si>
  <si>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</si>
  <si>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</si>
  <si>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</si>
  <si>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</si>
  <si>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</si>
  <si>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</si>
  <si>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</si>
  <si>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</si>
  <si>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</si>
  <si>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</si>
  <si>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</si>
  <si>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</si>
  <si>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</si>
  <si>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</si>
  <si>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</si>
  <si>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</si>
  <si>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</si>
  <si>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</si>
  <si>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</si>
  <si>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</si>
  <si>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</si>
  <si>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</si>
  <si>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</si>
  <si>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</si>
  <si>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</si>
  <si>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</si>
  <si>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</si>
  <si>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</si>
  <si>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</si>
  <si>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</si>
  <si>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</si>
  <si>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</si>
  <si>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</si>
  <si>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</si>
  <si>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</si>
  <si>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</si>
  <si>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</si>
  <si>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</si>
  <si>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</si>
  <si>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</si>
  <si>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</si>
  <si>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</si>
  <si>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</si>
  <si>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</si>
  <si>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</si>
  <si>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</si>
  <si>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</si>
  <si>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</si>
  <si>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</si>
  <si>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</si>
  <si>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</si>
  <si>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</si>
  <si>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</si>
  <si>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</si>
  <si>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</si>
  <si>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</si>
  <si>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</si>
  <si>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</si>
  <si>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</si>
  <si>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</si>
  <si>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</si>
  <si>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</si>
  <si>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</si>
  <si>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</si>
  <si>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</si>
  <si>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</si>
  <si>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</si>
  <si>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</si>
  <si>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</si>
  <si>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</si>
  <si>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</si>
  <si>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</si>
  <si>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</si>
  <si>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</si>
  <si>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</si>
  <si>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</si>
  <si>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</si>
  <si>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</si>
  <si>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</si>
  <si>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</si>
  <si>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</si>
  <si>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</si>
  <si>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</si>
  <si>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</si>
  <si>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</si>
  <si>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</si>
  <si>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</si>
  <si>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</si>
  <si>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</si>
  <si>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</si>
  <si>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</si>
  <si>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</si>
  <si>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</si>
  <si>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</si>
  <si>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</si>
  <si>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</si>
  <si>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</si>
  <si>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</si>
  <si>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</si>
  <si>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</si>
  <si>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</si>
  <si>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</si>
  <si>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</si>
  <si>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</si>
  <si>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</si>
  <si>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</si>
  <si>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</si>
  <si>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</si>
  <si>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</si>
  <si>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</si>
  <si>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</si>
  <si>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</si>
  <si>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</si>
  <si>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</si>
  <si>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</si>
  <si>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</si>
  <si>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</si>
  <si>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</si>
  <si>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</si>
  <si>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</si>
  <si>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</si>
  <si>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</si>
  <si>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</si>
  <si>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</si>
  <si>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</si>
  <si>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</si>
  <si>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</si>
  <si>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</si>
  <si>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</si>
  <si>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</si>
  <si>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</si>
  <si>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</si>
  <si>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</si>
  <si>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</si>
  <si>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</si>
  <si>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</si>
  <si>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</si>
  <si>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</si>
  <si>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</si>
  <si>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</si>
  <si>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</si>
  <si>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</si>
  <si>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</si>
  <si>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</si>
  <si>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</si>
  <si>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</si>
  <si>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</si>
  <si>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</si>
  <si>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</si>
  <si>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</si>
  <si>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</si>
  <si>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</si>
  <si>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</si>
  <si>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</si>
  <si>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</si>
  <si>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</si>
  <si>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</si>
  <si>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</si>
  <si>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</si>
  <si>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</si>
  <si>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</si>
  <si>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</si>
  <si>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</si>
  <si>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</si>
  <si>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</si>
  <si>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</si>
  <si>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</si>
  <si>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</si>
  <si>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</si>
  <si>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</si>
  <si>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</si>
  <si>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</si>
  <si>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</si>
  <si>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</si>
  <si>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</si>
  <si>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</si>
  <si>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</si>
  <si>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</si>
  <si>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</si>
  <si>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</si>
  <si>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</si>
  <si>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</si>
  <si>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</si>
  <si>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</si>
  <si>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</si>
  <si>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</si>
  <si>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</si>
  <si>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</si>
  <si>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</si>
  <si>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</si>
  <si>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</si>
  <si>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</si>
  <si>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</si>
  <si>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</si>
  <si>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</si>
  <si>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</si>
  <si>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</si>
  <si>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</si>
  <si>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</si>
  <si>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</si>
  <si>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</si>
  <si>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</si>
  <si>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</si>
  <si>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</si>
  <si>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</si>
  <si>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</si>
  <si>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</si>
  <si>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</si>
  <si>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</si>
  <si>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</si>
  <si>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</si>
  <si>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</si>
  <si>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</si>
  <si>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</si>
  <si>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</si>
  <si>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</si>
  <si>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</si>
  <si>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</si>
  <si>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</si>
  <si>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</si>
  <si>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</si>
  <si>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</si>
  <si>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</si>
  <si>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</si>
  <si>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</si>
  <si>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</si>
  <si>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</si>
  <si>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</si>
  <si>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</si>
  <si>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</si>
  <si>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</si>
  <si>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</si>
  <si>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</si>
  <si>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</si>
  <si>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</si>
  <si>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</si>
  <si>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</si>
  <si>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</si>
  <si>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</si>
  <si>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</si>
  <si>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</si>
  <si>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</si>
  <si>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</si>
  <si>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</si>
  <si>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</si>
  <si>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</si>
  <si>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</si>
  <si>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</si>
  <si>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</si>
  <si>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</si>
  <si>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</si>
  <si>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</si>
  <si>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</si>
  <si>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</si>
  <si>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</si>
  <si>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</si>
  <si>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</si>
  <si>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</si>
  <si>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</si>
  <si>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</si>
  <si>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</si>
  <si>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</si>
  <si>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</si>
  <si>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</si>
  <si>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</si>
  <si>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</si>
  <si>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</si>
  <si>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</si>
  <si>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</si>
  <si>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</si>
  <si>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</si>
  <si>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</si>
  <si>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</si>
  <si>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</si>
  <si>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</si>
  <si>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</si>
  <si>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</si>
  <si>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</si>
  <si>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</si>
  <si>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</si>
  <si>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</si>
  <si>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</si>
  <si>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</si>
  <si>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</si>
  <si>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</si>
  <si>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</si>
  <si>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</si>
  <si>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</si>
  <si>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</si>
  <si>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</si>
  <si>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</si>
  <si>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</si>
  <si>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</si>
  <si>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</si>
  <si>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</si>
  <si>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</si>
  <si>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</si>
  <si>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</si>
  <si>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</si>
  <si>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</si>
  <si>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</si>
  <si>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</si>
  <si>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</si>
  <si>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</si>
  <si>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</si>
  <si>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</si>
  <si>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</si>
  <si>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</si>
  <si>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</si>
  <si>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</si>
  <si>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</si>
  <si>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</si>
  <si>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</si>
  <si>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</si>
  <si>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</si>
  <si>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</si>
  <si>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</si>
  <si>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</si>
  <si>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</si>
  <si>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</si>
  <si>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</si>
  <si>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</si>
  <si>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</si>
  <si>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</si>
  <si>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</si>
  <si>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</si>
  <si>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</si>
  <si>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</si>
  <si>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</si>
  <si>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</si>
  <si>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</si>
  <si>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</si>
  <si>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</si>
  <si>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</si>
  <si>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</si>
  <si>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</si>
  <si>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</si>
  <si>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</si>
  <si>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</si>
  <si>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</si>
  <si>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</si>
  <si>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</si>
  <si>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</si>
  <si>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</si>
  <si>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</si>
  <si>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</si>
  <si>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</si>
  <si>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</si>
  <si>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</si>
  <si>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</si>
  <si>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</si>
  <si>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</si>
  <si>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</si>
  <si>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</si>
  <si>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</si>
  <si>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</si>
  <si>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</si>
  <si>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</si>
  <si>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</si>
  <si>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</si>
  <si>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</si>
  <si>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</si>
  <si>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</si>
  <si>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</si>
  <si>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</si>
  <si>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</si>
  <si>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</si>
  <si>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</si>
  <si>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</si>
  <si>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</si>
  <si>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</si>
  <si>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</si>
  <si>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</si>
  <si>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</si>
  <si>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</si>
  <si>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</si>
  <si>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</si>
  <si>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</si>
  <si>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</si>
  <si>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</si>
  <si>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</si>
  <si>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</si>
  <si>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</si>
  <si>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</si>
  <si>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</si>
  <si>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</si>
  <si>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</si>
  <si>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</si>
  <si>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</si>
  <si>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</si>
  <si>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</si>
  <si>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</si>
  <si>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</si>
  <si>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</si>
  <si>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</si>
  <si>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</si>
  <si>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</si>
  <si>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</si>
  <si>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</si>
  <si>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</si>
  <si>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</si>
  <si>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</si>
  <si>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</si>
  <si>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</si>
  <si>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</si>
  <si>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</si>
  <si>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</si>
  <si>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</si>
  <si>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</si>
  <si>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</si>
  <si>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</si>
  <si>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</si>
  <si>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</si>
  <si>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</si>
  <si>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</si>
  <si>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</si>
  <si>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</si>
  <si>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</si>
  <si>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</si>
  <si>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</si>
  <si>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</si>
  <si>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</si>
  <si>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</si>
  <si>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</si>
  <si>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</si>
  <si>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</si>
  <si>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</si>
  <si>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</si>
  <si>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</si>
  <si>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</si>
  <si>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</si>
  <si>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</si>
  <si>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</si>
  <si>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</si>
  <si>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</si>
  <si>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</si>
  <si>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</si>
  <si>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</si>
  <si>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</si>
  <si>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</si>
  <si>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</si>
  <si>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</si>
  <si>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</si>
  <si>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</si>
  <si>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</si>
  <si>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</si>
  <si>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</si>
  <si>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</si>
  <si>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</si>
  <si>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</si>
  <si>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</si>
  <si>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</si>
  <si>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</si>
  <si>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</si>
  <si>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</si>
  <si>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</si>
  <si>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</si>
  <si>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</si>
  <si>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</si>
  <si>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</si>
  <si>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</si>
  <si>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</si>
  <si>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</si>
  <si>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</si>
  <si>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</si>
  <si>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</si>
  <si>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</si>
  <si>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</si>
  <si>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</si>
  <si>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</si>
  <si>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</si>
  <si>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</si>
  <si>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</si>
  <si>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</si>
  <si>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</si>
  <si>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</si>
  <si>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</si>
  <si>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</si>
  <si>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</si>
  <si>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</si>
  <si>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</si>
  <si>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</si>
  <si>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</si>
  <si>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</si>
  <si>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</si>
  <si>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</si>
  <si>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</si>
  <si>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</si>
  <si>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</si>
  <si>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</si>
  <si>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</si>
  <si>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</si>
  <si>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</si>
  <si>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</si>
  <si>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</si>
  <si>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</si>
  <si>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</si>
  <si>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</si>
  <si>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</si>
  <si>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</si>
  <si>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</si>
  <si>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</si>
  <si>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</si>
  <si>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</si>
  <si>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</si>
  <si>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</si>
  <si>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</si>
  <si>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</si>
  <si>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</si>
  <si>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</si>
  <si>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</si>
  <si>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</si>
  <si>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</si>
  <si>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</si>
  <si>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</si>
  <si>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</si>
  <si>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</si>
  <si>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</si>
  <si>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</si>
  <si>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</si>
  <si>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</si>
  <si>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</si>
  <si>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</si>
  <si>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</si>
  <si>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</si>
  <si>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</si>
  <si>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</si>
  <si>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</si>
  <si>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</si>
  <si>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</si>
  <si>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</si>
  <si>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</si>
  <si>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</si>
  <si>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</si>
  <si>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</si>
  <si>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</si>
  <si>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</si>
  <si>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</si>
  <si>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</si>
  <si>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</si>
  <si>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</si>
  <si>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</si>
  <si>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</si>
  <si>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</si>
  <si>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</si>
  <si>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</si>
  <si>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</si>
  <si>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</si>
  <si>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</si>
  <si>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</si>
  <si>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</si>
  <si>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</si>
  <si>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</si>
  <si>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</si>
  <si>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</si>
  <si>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</si>
  <si>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</si>
  <si>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</si>
  <si>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</si>
  <si>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</si>
  <si>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</si>
  <si>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</si>
  <si>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</si>
  <si>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</si>
  <si>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</si>
  <si>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</si>
  <si>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</si>
  <si>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</si>
  <si>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</si>
  <si>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</si>
  <si>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</si>
  <si>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</si>
  <si>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</si>
  <si>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</si>
  <si>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</si>
  <si>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</si>
  <si>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</si>
  <si>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</si>
  <si>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</si>
  <si>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</si>
  <si>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</si>
  <si>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</si>
  <si>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</si>
  <si>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</si>
  <si>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</si>
  <si>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</si>
  <si>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</si>
  <si>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</si>
  <si>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</si>
  <si>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</si>
  <si>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</si>
  <si>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</si>
  <si>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</si>
  <si>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</si>
  <si>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</si>
  <si>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</si>
  <si>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</si>
  <si>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</si>
  <si>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</si>
  <si>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</si>
  <si>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</si>
  <si>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</si>
  <si>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</si>
  <si>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</si>
  <si>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</si>
  <si>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</si>
  <si>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</si>
  <si>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</si>
  <si>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</si>
  <si>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</si>
  <si>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</si>
  <si>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</si>
  <si>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</si>
  <si>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</si>
  <si>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</si>
  <si>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</si>
  <si>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</si>
  <si>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</si>
  <si>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</si>
  <si>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</si>
  <si>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</si>
  <si>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</si>
  <si>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</si>
  <si>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</si>
  <si>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</si>
  <si>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</si>
  <si>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</si>
  <si>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</si>
  <si>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</si>
  <si>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</si>
  <si>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</si>
  <si>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</si>
  <si>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</si>
  <si>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</si>
  <si>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</si>
  <si>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</si>
  <si>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</si>
  <si>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</si>
  <si>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</si>
  <si>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</si>
  <si>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</si>
  <si>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</si>
  <si>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</si>
  <si>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</si>
  <si>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</si>
  <si>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</si>
  <si>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</si>
  <si>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</si>
  <si>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</si>
  <si>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</si>
  <si>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</si>
  <si>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</si>
  <si>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</si>
  <si>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</si>
  <si>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</si>
  <si>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</si>
  <si>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</si>
  <si>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</si>
  <si>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</si>
  <si>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</si>
  <si>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</si>
  <si>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</si>
  <si>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</si>
  <si>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</si>
  <si>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</si>
  <si>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</si>
  <si>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</si>
  <si>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</si>
  <si>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</si>
  <si>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</si>
  <si>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</si>
  <si>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</si>
  <si>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</si>
  <si>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</si>
  <si>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</si>
  <si>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</si>
  <si>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</si>
  <si>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</si>
  <si>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</si>
  <si>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</si>
  <si>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</si>
  <si>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</si>
  <si>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</si>
  <si>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</si>
  <si>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</si>
  <si>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</si>
  <si>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</si>
  <si>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</si>
  <si>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</si>
  <si>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</si>
  <si>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</si>
  <si>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</si>
  <si>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</si>
  <si>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</si>
  <si>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</si>
  <si>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</si>
  <si>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</si>
  <si>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</si>
  <si>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</si>
  <si>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</si>
  <si>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</si>
  <si>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</si>
  <si>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</si>
  <si>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</si>
  <si>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</si>
  <si>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</si>
  <si>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</si>
  <si>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</si>
  <si>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</si>
  <si>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</si>
  <si>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</si>
  <si>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</si>
  <si>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</si>
  <si>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</si>
  <si>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</si>
  <si>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</si>
  <si>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</si>
  <si>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</si>
  <si>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</si>
  <si>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</si>
  <si>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</si>
  <si>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</si>
  <si>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</si>
  <si>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</si>
  <si>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</si>
  <si>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</si>
  <si>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</si>
  <si>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</si>
  <si>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</si>
  <si>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</si>
  <si>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</si>
  <si>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</si>
  <si>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</si>
  <si>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</si>
  <si>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</si>
  <si>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</si>
  <si>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</si>
  <si>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</si>
  <si>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</si>
  <si>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</si>
  <si>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</si>
  <si>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</si>
  <si>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</si>
  <si>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</si>
  <si>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</si>
  <si>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</si>
  <si>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</si>
  <si>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</si>
  <si>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</si>
  <si>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</si>
  <si>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</si>
  <si>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</si>
  <si>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</si>
  <si>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</si>
  <si>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</si>
  <si>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</si>
  <si>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</si>
  <si>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</si>
  <si>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</si>
  <si>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</si>
  <si>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</si>
  <si>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</si>
  <si>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</si>
  <si>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</si>
  <si>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</si>
  <si>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</si>
  <si>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</si>
  <si>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</si>
  <si>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</si>
  <si>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</si>
  <si>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</si>
  <si>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</si>
  <si>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</si>
  <si>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</si>
  <si>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</si>
  <si>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</si>
  <si>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</si>
  <si>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</si>
  <si>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</si>
  <si>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</si>
  <si>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</si>
  <si>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</si>
  <si>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</si>
  <si>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</si>
  <si>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</si>
  <si>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</si>
  <si>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</si>
  <si>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</si>
  <si>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</si>
  <si>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</si>
  <si>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</si>
  <si>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</si>
  <si>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</si>
  <si>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</si>
  <si>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</si>
  <si>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</si>
  <si>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</si>
  <si>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</si>
  <si>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</si>
  <si>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</si>
  <si>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</si>
  <si>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</si>
  <si>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</si>
  <si>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</si>
  <si>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</si>
  <si>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</si>
  <si>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</si>
  <si>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</si>
  <si>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</si>
  <si>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</si>
  <si>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</si>
  <si>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</si>
  <si>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</si>
  <si>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</si>
  <si>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</si>
  <si>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</si>
  <si>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</si>
  <si>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</si>
  <si>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</si>
  <si>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</si>
  <si>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</si>
  <si>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</si>
  <si>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</si>
  <si>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</si>
  <si>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</si>
  <si>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</si>
  <si>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</si>
  <si>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</si>
  <si>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</si>
  <si>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</si>
  <si>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</si>
  <si>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</si>
  <si>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</si>
  <si>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</si>
  <si>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</si>
  <si>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</si>
  <si>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</si>
  <si>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</si>
  <si>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</si>
  <si>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</si>
  <si>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</si>
  <si>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</si>
  <si>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</si>
  <si>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</si>
  <si>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</si>
  <si>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</si>
  <si>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</si>
  <si>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</si>
  <si>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</si>
  <si>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</si>
  <si>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</si>
  <si>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</si>
  <si>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</si>
  <si>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</si>
  <si>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</si>
  <si>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</si>
  <si>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</si>
  <si>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</si>
  <si>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</si>
  <si>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</si>
  <si>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</si>
  <si>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</si>
  <si>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</si>
  <si>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</si>
  <si>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</si>
  <si>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</si>
  <si>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</si>
  <si>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</si>
  <si>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</si>
  <si>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</si>
  <si>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</si>
  <si>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</si>
  <si>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</si>
  <si>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</si>
  <si>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</si>
  <si>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</si>
  <si>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</si>
  <si>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</si>
  <si>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</si>
  <si>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</si>
  <si>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</si>
  <si>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</si>
  <si>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</si>
  <si>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</si>
  <si>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</si>
  <si>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</si>
  <si>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</si>
  <si>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</si>
  <si>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</si>
  <si>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</si>
  <si>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</si>
  <si>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</si>
  <si>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</si>
  <si>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</si>
  <si>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</si>
  <si>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</si>
  <si>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</si>
  <si>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</si>
  <si>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</si>
  <si>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</si>
  <si>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</si>
  <si>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</si>
  <si>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</si>
  <si>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</si>
  <si>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</si>
  <si>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</si>
  <si>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</si>
  <si>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</si>
  <si>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</si>
  <si>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</si>
  <si>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</si>
  <si>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</si>
  <si>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</si>
  <si>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</si>
  <si>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</si>
  <si>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</si>
  <si>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</si>
  <si>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</si>
  <si>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</si>
  <si>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</si>
  <si>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</si>
  <si>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</si>
  <si>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</si>
  <si>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</si>
  <si>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</si>
  <si>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</si>
  <si>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</si>
  <si>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</si>
  <si>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</si>
  <si>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</si>
  <si>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</si>
  <si>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</si>
  <si>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</si>
  <si>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</si>
  <si>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</si>
  <si>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</si>
  <si>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</si>
  <si>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</si>
  <si>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</si>
  <si>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</si>
  <si>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</si>
  <si>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</si>
  <si>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</si>
  <si>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</si>
  <si>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</si>
  <si>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</si>
  <si>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</si>
  <si>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</si>
  <si>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</si>
  <si>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</si>
  <si>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</si>
  <si>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</si>
  <si>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</si>
  <si>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</si>
  <si>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</si>
  <si>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</si>
  <si>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</si>
  <si>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</si>
  <si>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</si>
  <si>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</si>
  <si>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</si>
  <si>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</si>
  <si>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</si>
  <si>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</si>
  <si>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</si>
  <si>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</si>
  <si>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</si>
  <si>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</si>
  <si>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</si>
  <si>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</si>
  <si>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</si>
  <si>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</si>
  <si>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</si>
  <si>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</si>
  <si>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</si>
  <si>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</si>
  <si>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</si>
  <si>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</si>
  <si>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</si>
  <si>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</si>
  <si>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</si>
  <si>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</si>
  <si>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</si>
  <si>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</si>
  <si>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</si>
  <si>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</si>
  <si>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</si>
  <si>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</si>
  <si>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</si>
  <si>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</si>
  <si>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</si>
  <si>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</si>
  <si>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</si>
  <si>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</si>
  <si>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</si>
  <si>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</si>
  <si>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</si>
  <si>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</si>
  <si>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</si>
  <si>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</si>
  <si>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</si>
  <si>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</si>
  <si>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</si>
  <si>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</si>
  <si>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</si>
  <si>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</si>
  <si>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</si>
  <si>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</si>
  <si>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</si>
  <si>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</si>
  <si>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</si>
  <si>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</si>
  <si>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</si>
  <si>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</si>
  <si>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</si>
  <si>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</si>
  <si>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</si>
  <si>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</si>
  <si>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</si>
  <si>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</si>
  <si>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</si>
  <si>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</si>
  <si>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</si>
  <si>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</si>
  <si>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</si>
  <si>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</si>
  <si>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</si>
  <si>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</si>
  <si>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</si>
  <si>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</si>
  <si>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</si>
  <si>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</si>
  <si>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</si>
  <si>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</si>
  <si>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</si>
  <si>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</si>
  <si>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</si>
  <si>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</si>
  <si>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</si>
  <si>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</si>
  <si>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</si>
  <si>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</si>
  <si>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</si>
  <si>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</si>
  <si>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</si>
  <si>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</si>
  <si>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</si>
  <si>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</si>
  <si>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</si>
  <si>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</si>
  <si>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</si>
  <si>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</si>
  <si>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</si>
  <si>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</si>
  <si>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</si>
  <si>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</si>
  <si>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</si>
  <si>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</si>
  <si>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</si>
  <si>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</si>
  <si>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</si>
  <si>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</si>
  <si>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</si>
  <si>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</si>
  <si>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</si>
  <si>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</si>
  <si>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</si>
  <si>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</si>
  <si>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</si>
  <si>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</si>
  <si>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</si>
  <si>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</si>
  <si>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</si>
  <si>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</si>
  <si>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</si>
  <si>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</si>
  <si>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</si>
  <si>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</si>
  <si>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</si>
  <si>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</si>
  <si>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</si>
  <si>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</si>
  <si>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</si>
  <si>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</si>
  <si>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</si>
  <si>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</si>
  <si>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</si>
  <si>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</si>
  <si>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</si>
  <si>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</si>
  <si>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</si>
  <si>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</si>
  <si>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</si>
  <si>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</si>
  <si>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</si>
  <si>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</si>
  <si>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</si>
  <si>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</si>
  <si>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</si>
  <si>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</si>
  <si>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</si>
  <si>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</si>
  <si>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</si>
  <si>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</si>
  <si>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</si>
  <si>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</si>
  <si>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</si>
  <si>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</si>
  <si>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</si>
  <si>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</si>
  <si>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</si>
  <si>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</si>
  <si>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</si>
  <si>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</si>
  <si>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</si>
  <si>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</si>
  <si>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</si>
  <si>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</si>
  <si>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</si>
  <si>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</si>
  <si>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</si>
  <si>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</si>
  <si>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</si>
  <si>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</si>
  <si>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</si>
  <si>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</si>
  <si>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</si>
  <si>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</si>
  <si>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</si>
  <si>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</si>
  <si>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</si>
  <si>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</si>
  <si>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</si>
  <si>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</si>
  <si>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</si>
  <si>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</si>
  <si>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</si>
  <si>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</si>
  <si>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</si>
  <si>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</si>
  <si>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</si>
  <si>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</si>
  <si>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</si>
  <si>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</si>
  <si>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</si>
  <si>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</si>
  <si>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</si>
  <si>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</si>
  <si>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</si>
  <si>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</si>
  <si>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</si>
  <si>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</si>
  <si>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</si>
  <si>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</si>
  <si>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</si>
  <si>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</si>
  <si>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</si>
  <si>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</si>
  <si>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</si>
  <si>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</si>
  <si>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</si>
  <si>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</si>
  <si>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</si>
  <si>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</si>
  <si>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</si>
  <si>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</si>
  <si>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</si>
  <si>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</si>
  <si>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</si>
  <si>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</si>
  <si>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</si>
  <si>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</si>
  <si>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</si>
  <si>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</si>
  <si>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</si>
  <si>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</si>
  <si>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</si>
  <si>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</si>
  <si>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</si>
  <si>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</si>
  <si>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</si>
  <si>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</si>
  <si>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</si>
  <si>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</si>
  <si>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</si>
  <si>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</si>
  <si>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</si>
  <si>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</si>
  <si>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</si>
  <si>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</si>
  <si>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</si>
  <si>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</si>
  <si>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</si>
  <si>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</si>
  <si>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</si>
  <si>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</si>
  <si>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</si>
  <si>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</si>
  <si>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</si>
  <si>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</si>
  <si>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</si>
  <si>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</si>
  <si>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</si>
  <si>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</si>
  <si>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</si>
  <si>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</si>
  <si>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</si>
  <si>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</si>
  <si>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</si>
  <si>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</si>
  <si>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</si>
  <si>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</si>
  <si>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</si>
  <si>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</si>
  <si>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</si>
  <si>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</si>
  <si>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</si>
  <si>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</si>
  <si>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</si>
  <si>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</si>
  <si>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</si>
  <si>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</si>
  <si>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</si>
  <si>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</si>
  <si>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</si>
  <si>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</si>
  <si>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</si>
  <si>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</si>
  <si>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</si>
  <si>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</si>
  <si>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</si>
  <si>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</si>
  <si>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</si>
  <si>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</si>
  <si>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</si>
  <si>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</si>
  <si>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</si>
  <si>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</si>
  <si>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</si>
  <si>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</si>
  <si>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</si>
  <si>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</si>
  <si>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</si>
  <si>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</si>
  <si>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</si>
  <si>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</si>
  <si>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</si>
  <si>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</si>
  <si>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</si>
  <si>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</si>
  <si>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</si>
  <si>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</si>
  <si>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</si>
  <si>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</si>
  <si>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</si>
  <si>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</si>
  <si>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</si>
  <si>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</si>
  <si>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</si>
  <si>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</si>
  <si>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</si>
  <si>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</si>
  <si>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</si>
  <si>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</si>
  <si>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</si>
  <si>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</si>
  <si>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</si>
  <si>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</si>
  <si>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</si>
  <si>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</si>
  <si>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</si>
  <si>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</si>
  <si>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</si>
  <si>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</si>
  <si>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</si>
  <si>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</si>
  <si>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</si>
  <si>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</si>
  <si>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</si>
  <si>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</si>
  <si>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</si>
  <si>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</si>
  <si>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</si>
  <si>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</si>
  <si>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</si>
  <si>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</si>
  <si>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</si>
  <si>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</si>
  <si>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</si>
  <si>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</si>
  <si>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</si>
  <si>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</si>
  <si>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</si>
  <si>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</si>
  <si>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</si>
  <si>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</si>
  <si>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</si>
  <si>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</si>
  <si>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</si>
  <si>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</si>
  <si>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</si>
  <si>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</si>
  <si>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</si>
  <si>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</si>
  <si>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</si>
  <si>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</si>
  <si>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</si>
  <si>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</si>
  <si>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</si>
  <si>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</si>
  <si>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</si>
  <si>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</si>
  <si>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</si>
  <si>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</si>
  <si>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</si>
  <si>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</si>
  <si>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</si>
  <si>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</si>
  <si>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</si>
  <si>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</si>
  <si>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</si>
  <si>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</si>
  <si>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</si>
  <si>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</si>
  <si>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</si>
  <si>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</si>
  <si>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</si>
  <si>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</si>
  <si>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</si>
  <si>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</si>
  <si>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</si>
  <si>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</si>
  <si>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</si>
  <si>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</si>
  <si>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</si>
  <si>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</si>
  <si>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</si>
  <si>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</si>
  <si>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</si>
  <si>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</si>
  <si>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</si>
  <si>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</si>
  <si>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</si>
  <si>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</si>
  <si>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</si>
  <si>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</si>
  <si>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</si>
  <si>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</si>
  <si>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</si>
  <si>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</si>
  <si>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</si>
  <si>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</si>
  <si>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</si>
  <si>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</si>
  <si>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</si>
  <si>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</si>
  <si>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</si>
  <si>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</si>
  <si>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</si>
  <si>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</si>
  <si>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</si>
  <si>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</si>
  <si>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</si>
  <si>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</si>
  <si>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</si>
  <si>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</si>
  <si>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</si>
  <si>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</si>
  <si>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</si>
  <si>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</si>
  <si>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</si>
  <si>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</si>
  <si>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</si>
  <si>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</si>
  <si>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</si>
  <si>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</si>
  <si>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</si>
  <si>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</si>
  <si>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</si>
  <si>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</si>
  <si>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</si>
  <si>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</si>
  <si>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</si>
  <si>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</si>
  <si>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</si>
  <si>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</si>
  <si>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</si>
  <si>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</si>
  <si>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</si>
  <si>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</si>
  <si>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</si>
  <si>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</si>
  <si>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</si>
  <si>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</si>
  <si>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</si>
  <si>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</si>
  <si>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</si>
  <si>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</si>
  <si>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</si>
  <si>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</si>
  <si>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</si>
  <si>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</si>
  <si>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</si>
  <si>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</si>
  <si>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</si>
  <si>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</si>
  <si>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</si>
  <si>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</si>
  <si>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</si>
  <si>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</si>
  <si>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</si>
  <si>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</si>
  <si>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</si>
  <si>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</si>
  <si>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</si>
  <si>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</si>
  <si>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</si>
  <si>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</si>
  <si>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</si>
  <si>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</si>
  <si>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</si>
  <si>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</si>
  <si>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</si>
  <si>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</si>
  <si>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</si>
  <si>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</si>
  <si>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</si>
  <si>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</si>
  <si>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</si>
  <si>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</si>
  <si>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</si>
  <si>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</si>
  <si>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</si>
  <si>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</si>
  <si>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</si>
  <si>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</si>
  <si>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</si>
  <si>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</si>
  <si>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</si>
  <si>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</si>
  <si>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</si>
  <si>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</si>
  <si>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</si>
  <si>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</si>
  <si>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</si>
  <si>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</si>
  <si>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</si>
  <si>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</si>
  <si>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</si>
  <si>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</si>
  <si>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</si>
  <si>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</si>
  <si>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</si>
  <si>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</si>
  <si>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</si>
  <si>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</si>
  <si>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</si>
  <si>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</si>
  <si>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</si>
  <si>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</si>
  <si>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</si>
  <si>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</si>
  <si>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</si>
  <si>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</si>
  <si>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</si>
  <si>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</si>
  <si>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</si>
  <si>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</si>
  <si>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</si>
  <si>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</si>
  <si>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</si>
  <si>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</si>
  <si>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</si>
  <si>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</si>
  <si>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</si>
  <si>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</si>
  <si>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</si>
  <si>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</si>
  <si>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</si>
  <si>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</si>
  <si>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</si>
  <si>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</si>
  <si>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</si>
  <si>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</si>
  <si>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</si>
  <si>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</si>
  <si>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</si>
  <si>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</si>
  <si>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</si>
  <si>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</si>
  <si>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</si>
  <si>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</si>
  <si>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</si>
  <si>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</si>
  <si>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</si>
  <si>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</si>
  <si>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</si>
  <si>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</si>
  <si>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</si>
  <si>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</si>
  <si>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</si>
  <si>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</si>
  <si>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</si>
  <si>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</si>
  <si>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</si>
  <si>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</si>
  <si>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</si>
  <si>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</si>
  <si>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</si>
  <si>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</si>
  <si>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</si>
  <si>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</si>
  <si>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</si>
  <si>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</si>
  <si>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</si>
  <si>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</si>
  <si>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</si>
  <si>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</si>
  <si>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</si>
  <si>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</si>
  <si>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</si>
  <si>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</si>
  <si>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</si>
  <si>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</si>
  <si>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</si>
  <si>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</si>
  <si>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</si>
  <si>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</si>
  <si>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</si>
  <si>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</si>
  <si>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</si>
  <si>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</si>
  <si>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</si>
  <si>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</si>
  <si>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</si>
  <si>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</si>
  <si>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</si>
  <si>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</si>
  <si>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</si>
  <si>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</si>
  <si>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</si>
  <si>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</si>
  <si>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</si>
  <si>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</si>
  <si>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</si>
  <si>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</si>
  <si>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</si>
  <si>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</si>
  <si>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</si>
  <si>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</si>
  <si>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</si>
  <si>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</si>
  <si>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</si>
  <si>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</si>
  <si>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</si>
  <si>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</si>
  <si>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</si>
  <si>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</si>
  <si>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</si>
  <si>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</si>
  <si>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</si>
  <si>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</si>
  <si>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</si>
  <si>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</si>
  <si>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</si>
  <si>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</si>
  <si>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</si>
  <si>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</si>
  <si>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</si>
  <si>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</si>
  <si>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</si>
  <si>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</si>
  <si>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</si>
  <si>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</si>
  <si>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</si>
  <si>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</si>
  <si>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</si>
  <si>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</si>
  <si>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</si>
  <si>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</si>
  <si>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</si>
  <si>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</si>
  <si>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</si>
  <si>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</si>
  <si>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</si>
  <si>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</si>
  <si>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</si>
  <si>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</si>
  <si>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</si>
  <si>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</si>
  <si>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</si>
  <si>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</si>
  <si>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</si>
  <si>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</si>
  <si>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</si>
  <si>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</si>
  <si>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</si>
  <si>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</si>
  <si>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</si>
  <si>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</si>
  <si>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</si>
  <si>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</si>
  <si>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</si>
  <si>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</si>
  <si>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</si>
  <si>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</si>
  <si>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</si>
  <si>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</si>
  <si>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</si>
  <si>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</si>
  <si>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</si>
  <si>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</si>
  <si>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</si>
  <si>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</si>
  <si>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</si>
  <si>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</si>
  <si>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</si>
  <si>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</si>
  <si>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</si>
  <si>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</si>
  <si>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</si>
  <si>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</si>
  <si>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</si>
  <si>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</si>
  <si>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</si>
  <si>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</si>
  <si>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</si>
  <si>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</si>
  <si>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</si>
  <si>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</si>
  <si>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</si>
  <si>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</si>
  <si>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</si>
  <si>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</si>
  <si>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</si>
  <si>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</si>
  <si>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</si>
  <si>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</si>
  <si>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</si>
  <si>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</si>
  <si>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</si>
  <si>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</si>
  <si>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</si>
  <si>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</si>
  <si>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</si>
  <si>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</si>
  <si>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</si>
  <si>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</si>
  <si>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</si>
  <si>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</si>
  <si>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</si>
  <si>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</si>
  <si>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</si>
  <si>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</si>
  <si>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</si>
  <si>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</si>
  <si>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</si>
  <si>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</si>
  <si>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</si>
  <si>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</si>
  <si>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</si>
  <si>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</si>
  <si>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</si>
  <si>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</si>
  <si>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</si>
  <si>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</si>
  <si>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</si>
  <si>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</si>
  <si>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</si>
  <si>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</si>
  <si>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</si>
  <si>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</si>
  <si>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</si>
  <si>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</si>
  <si>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</si>
  <si>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</si>
  <si>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</si>
  <si>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</si>
  <si>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</si>
  <si>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</si>
  <si>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</si>
  <si>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</si>
  <si>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</si>
  <si>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</si>
  <si>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</si>
  <si>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</si>
  <si>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</si>
  <si>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</si>
  <si>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</si>
  <si>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</si>
  <si>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</si>
  <si>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</si>
  <si>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</si>
  <si>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</si>
  <si>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</si>
  <si>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</si>
  <si>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</si>
  <si>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</si>
  <si>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</si>
  <si>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</si>
  <si>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</si>
  <si>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</si>
  <si>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</si>
  <si>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</si>
  <si>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</si>
  <si>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</si>
  <si>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</si>
  <si>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</si>
  <si>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</si>
  <si>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</si>
  <si>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</si>
  <si>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</si>
  <si>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</si>
  <si>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</si>
  <si>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</si>
  <si>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</si>
  <si>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</si>
  <si>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</si>
  <si>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</si>
  <si>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</si>
  <si>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</si>
  <si>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</si>
  <si>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</si>
  <si>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</si>
  <si>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</si>
  <si>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</si>
  <si>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</si>
  <si>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</si>
  <si>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</si>
  <si>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</si>
  <si>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</si>
  <si>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</si>
  <si>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</si>
  <si>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</si>
  <si>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</si>
  <si>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</si>
  <si>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</si>
  <si>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</si>
  <si>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</si>
  <si>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</si>
  <si>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</si>
  <si>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</si>
  <si>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</si>
  <si>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</si>
  <si>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</si>
  <si>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</si>
  <si>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</si>
  <si>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</si>
  <si>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</si>
  <si>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</si>
  <si>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</si>
  <si>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</si>
  <si>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</si>
  <si>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</si>
  <si>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</si>
  <si>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</si>
  <si>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</si>
  <si>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</si>
  <si>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</si>
  <si>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</si>
  <si>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</si>
  <si>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</si>
  <si>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</si>
  <si>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</si>
  <si>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</si>
  <si>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</si>
  <si>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</si>
  <si>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</si>
  <si>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</si>
  <si>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</si>
  <si>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</si>
  <si>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</si>
  <si>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</si>
  <si>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</si>
  <si>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</si>
  <si>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</si>
  <si>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</si>
  <si>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</si>
  <si>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</si>
  <si>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</si>
  <si>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</si>
  <si>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</si>
  <si>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</si>
  <si>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</si>
  <si>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</si>
  <si>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</si>
  <si>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</si>
  <si>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</si>
  <si>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</si>
  <si>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</si>
  <si>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</si>
  <si>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</si>
  <si>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</si>
  <si>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</si>
  <si>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</si>
  <si>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</si>
  <si>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</si>
  <si>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</si>
  <si>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</si>
  <si>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</si>
  <si>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</si>
  <si>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</si>
  <si>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</si>
  <si>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</si>
  <si>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</si>
  <si>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</si>
  <si>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</si>
  <si>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</si>
  <si>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</si>
  <si>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</si>
  <si>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</si>
  <si>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</si>
  <si>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</si>
  <si>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</si>
  <si>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</si>
  <si>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</si>
  <si>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</si>
  <si>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</si>
  <si>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</si>
  <si>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</si>
  <si>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</si>
  <si>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</si>
  <si>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</si>
  <si>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</si>
  <si>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</si>
  <si>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</si>
  <si>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</si>
  <si>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</si>
  <si>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</si>
  <si>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</si>
  <si>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</si>
  <si>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</si>
  <si>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</si>
  <si>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</si>
  <si>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</si>
  <si>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</si>
  <si>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</si>
  <si>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</si>
  <si>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</si>
  <si>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</si>
  <si>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</si>
  <si>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</si>
  <si>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</si>
  <si>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</si>
  <si>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</si>
  <si>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</si>
  <si>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</si>
  <si>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</si>
  <si>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</si>
  <si>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</si>
  <si>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</si>
  <si>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</si>
  <si>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</si>
  <si>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</si>
  <si>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</si>
  <si>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</si>
  <si>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</si>
  <si>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</si>
  <si>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</si>
  <si>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</si>
  <si>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</si>
  <si>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</si>
  <si>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</si>
  <si>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</si>
  <si>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</si>
  <si>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</si>
  <si>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</si>
  <si>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</si>
  <si>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</si>
  <si>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</si>
  <si>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</si>
  <si>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</si>
  <si>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</si>
  <si>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</si>
  <si>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</si>
  <si>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</si>
  <si>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</si>
  <si>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</si>
  <si>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</si>
  <si>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</si>
  <si>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</si>
  <si>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</si>
  <si>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</si>
  <si>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</si>
  <si>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</si>
  <si>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</si>
  <si>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</si>
  <si>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</si>
  <si>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</si>
  <si>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</si>
  <si>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</si>
  <si>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</si>
  <si>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</si>
  <si>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</si>
  <si>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</si>
  <si>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</si>
  <si>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</si>
  <si>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</si>
  <si>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</si>
  <si>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</si>
  <si>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</si>
  <si>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</si>
  <si>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</si>
  <si>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</si>
  <si>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</si>
  <si>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</si>
  <si>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</si>
  <si>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</si>
  <si>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</si>
  <si>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</si>
  <si>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</si>
  <si>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</si>
  <si>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</si>
  <si>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</si>
  <si>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</si>
  <si>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</si>
  <si>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</si>
  <si>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</si>
  <si>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</si>
  <si>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</si>
  <si>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</si>
  <si>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</si>
  <si>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</si>
  <si>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</si>
  <si>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</si>
  <si>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</si>
  <si>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</si>
  <si>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</si>
  <si>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</si>
  <si>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</si>
  <si>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</si>
  <si>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</si>
  <si>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</si>
  <si>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</si>
  <si>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</si>
  <si>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</si>
  <si>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</si>
  <si>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</si>
  <si>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</si>
  <si>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</si>
  <si>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</si>
  <si>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</si>
  <si>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</si>
  <si>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</si>
  <si>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</si>
  <si>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</si>
  <si>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</si>
  <si>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</si>
  <si>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</si>
  <si>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</si>
  <si>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</si>
  <si>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</si>
  <si>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</si>
  <si>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</si>
  <si>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</si>
  <si>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</si>
  <si>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</si>
  <si>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</si>
  <si>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</si>
  <si>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</si>
  <si>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</si>
  <si>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</si>
  <si>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</si>
  <si>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</si>
  <si>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</si>
  <si>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</si>
  <si>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</si>
  <si>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</si>
  <si>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</si>
  <si>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</si>
  <si>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</si>
  <si>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</si>
  <si>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</si>
  <si>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</si>
  <si>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</si>
  <si>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</si>
  <si>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</si>
  <si>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</si>
  <si>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</si>
  <si>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</si>
  <si>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</si>
  <si>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</si>
  <si>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</si>
  <si>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</si>
  <si>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</si>
  <si>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</si>
  <si>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</si>
  <si>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</si>
  <si>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</si>
  <si>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</si>
  <si>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</si>
  <si>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</si>
  <si>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</si>
  <si>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</si>
  <si>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</si>
  <si>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</si>
  <si>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</si>
  <si>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</si>
  <si>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</si>
  <si>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</si>
  <si>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</si>
  <si>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</si>
  <si>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</si>
  <si>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</si>
  <si>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</si>
  <si>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</si>
  <si>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</si>
  <si>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</si>
  <si>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</si>
  <si>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</si>
  <si>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</si>
  <si>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</si>
  <si>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</si>
  <si>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</si>
  <si>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</si>
  <si>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</si>
  <si>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</si>
  <si>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</si>
  <si>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</si>
  <si>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</si>
  <si>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</si>
  <si>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</si>
  <si>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</si>
  <si>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</si>
  <si>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</si>
  <si>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</si>
  <si>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</si>
  <si>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</si>
  <si>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</si>
  <si>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</si>
  <si>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</si>
  <si>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</si>
  <si>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</si>
  <si>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</si>
  <si>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</si>
  <si>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</si>
  <si>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</si>
  <si>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</si>
  <si>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</si>
  <si>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</si>
  <si>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</si>
  <si>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</si>
  <si>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</si>
  <si>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</si>
  <si>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</si>
  <si>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</si>
  <si>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</si>
  <si>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</si>
  <si>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</si>
  <si>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</si>
  <si>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</si>
  <si>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</si>
  <si>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</si>
  <si>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</si>
  <si>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</si>
  <si>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</si>
  <si>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</si>
  <si>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</si>
  <si>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</si>
  <si>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</si>
  <si>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</si>
  <si>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</si>
  <si>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</si>
  <si>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</si>
  <si>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</si>
  <si>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</si>
  <si>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</si>
  <si>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</si>
  <si>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</si>
  <si>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</si>
  <si>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</si>
  <si>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</si>
  <si>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</si>
  <si>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</si>
  <si>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</si>
  <si>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</si>
  <si>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</si>
  <si>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</si>
  <si>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</si>
  <si>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</si>
  <si>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</si>
  <si>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</si>
  <si>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</si>
  <si>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</si>
  <si>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</si>
  <si>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</si>
  <si>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</si>
  <si>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</si>
  <si>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</si>
  <si>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</si>
  <si>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</si>
  <si>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</si>
  <si>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</si>
  <si>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</si>
  <si>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</si>
  <si>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</si>
  <si>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</si>
  <si>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</si>
  <si>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</si>
  <si>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</si>
  <si>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</si>
  <si>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</si>
  <si>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</si>
  <si>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</si>
  <si>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</si>
  <si>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</si>
  <si>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</si>
  <si>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</si>
  <si>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</si>
  <si>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</si>
  <si>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</si>
  <si>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</si>
  <si>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</si>
  <si>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</si>
  <si>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</si>
  <si>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</si>
  <si>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</si>
  <si>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</si>
  <si>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</si>
  <si>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</si>
  <si>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</si>
  <si>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</si>
  <si>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</si>
  <si>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</si>
  <si>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</si>
  <si>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</si>
  <si>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</si>
  <si>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</si>
  <si>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</si>
  <si>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</si>
  <si>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</si>
  <si>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</si>
  <si>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</si>
  <si>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</si>
  <si>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</si>
  <si>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</si>
  <si>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</si>
  <si>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</si>
  <si>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</si>
  <si>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</si>
  <si>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</si>
  <si>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</si>
  <si>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</si>
  <si>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</si>
  <si>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</si>
  <si>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</si>
  <si>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</si>
  <si>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</si>
  <si>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</si>
  <si>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</si>
  <si>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</si>
  <si>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</si>
  <si>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</si>
  <si>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</si>
  <si>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</si>
  <si>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</si>
  <si>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</si>
  <si>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</si>
  <si>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</si>
  <si>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</si>
  <si>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</si>
  <si>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</si>
  <si>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</si>
  <si>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</si>
  <si>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</si>
  <si>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</si>
  <si>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</si>
  <si>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</si>
  <si>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</si>
  <si>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</si>
  <si>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</si>
  <si>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</si>
  <si>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</si>
  <si>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</si>
  <si>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</si>
  <si>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</si>
  <si>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</si>
  <si>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</si>
  <si>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</si>
  <si>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</si>
  <si>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</si>
  <si>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</si>
  <si>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</si>
  <si>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</si>
  <si>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</si>
  <si>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</si>
  <si>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</si>
  <si>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</si>
  <si>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</si>
  <si>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</si>
  <si>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</si>
  <si>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</si>
  <si>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</si>
  <si>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</si>
  <si>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</si>
  <si>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</si>
  <si>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</si>
  <si>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</si>
  <si>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</si>
  <si>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</si>
  <si>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</si>
  <si>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</si>
  <si>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</si>
  <si>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</si>
  <si>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</si>
  <si>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</si>
  <si>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</si>
  <si>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</si>
  <si>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</si>
  <si>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</si>
  <si>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</si>
  <si>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</si>
  <si>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</si>
  <si>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</si>
  <si>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</si>
  <si>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</si>
  <si>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</si>
  <si>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</si>
  <si>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</si>
  <si>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</si>
  <si>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</si>
  <si>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</si>
  <si>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</si>
  <si>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</si>
  <si>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</si>
  <si>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</si>
  <si>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</si>
  <si>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</si>
  <si>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</si>
  <si>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</si>
  <si>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</si>
  <si>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</si>
  <si>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</si>
  <si>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</si>
  <si>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</si>
  <si>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</si>
  <si>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</si>
  <si>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</si>
  <si>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</si>
  <si>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</si>
  <si>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</si>
  <si>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</si>
  <si>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</si>
  <si>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</si>
  <si>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</si>
  <si>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</si>
  <si>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</si>
  <si>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</si>
  <si>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</si>
  <si>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</si>
  <si>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</si>
  <si>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</si>
  <si>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</si>
  <si>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</si>
  <si>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</si>
  <si>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</si>
  <si>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</si>
  <si>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</si>
  <si>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</si>
  <si>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</si>
  <si>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</si>
  <si>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</si>
  <si>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</si>
  <si>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</si>
  <si>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</si>
  <si>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</si>
  <si>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</si>
  <si>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</si>
  <si>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</si>
  <si>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</si>
  <si>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</si>
  <si>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</si>
  <si>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</si>
  <si>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</si>
  <si>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</si>
  <si>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</si>
  <si>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</si>
  <si>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</si>
  <si>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</si>
  <si>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</si>
  <si>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</si>
  <si>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</si>
  <si>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</si>
  <si>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</si>
  <si>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</si>
  <si>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</si>
  <si>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</si>
  <si>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</si>
  <si>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</si>
  <si>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</si>
  <si>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</si>
  <si>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</si>
  <si>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</si>
  <si>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</si>
  <si>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</si>
  <si>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</si>
  <si>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</si>
  <si>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</si>
  <si>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</si>
  <si>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</si>
  <si>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</si>
  <si>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</si>
  <si>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</si>
  <si>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</si>
  <si>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</si>
  <si>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</si>
  <si>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</si>
  <si>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</si>
  <si>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</si>
  <si>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</si>
  <si>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</si>
  <si>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</si>
  <si>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</si>
  <si>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</si>
  <si>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</si>
  <si>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</si>
  <si>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</si>
  <si>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</si>
  <si>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</si>
  <si>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</si>
  <si>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</si>
  <si>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</si>
  <si>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</si>
  <si>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</si>
  <si>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</si>
  <si>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</si>
  <si>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</si>
  <si>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</si>
  <si>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</si>
  <si>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</si>
  <si>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</si>
  <si>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</si>
  <si>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</si>
  <si>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</si>
  <si>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</si>
  <si>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</si>
  <si>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</si>
  <si>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</si>
  <si>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</si>
  <si>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</si>
  <si>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</si>
  <si>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</si>
  <si>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</si>
  <si>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</si>
  <si>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</si>
  <si>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</si>
  <si>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</si>
  <si>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</si>
  <si>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</si>
  <si>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</si>
  <si>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</si>
  <si>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</si>
  <si>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</si>
  <si>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</si>
  <si>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</si>
  <si>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</si>
  <si>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</si>
  <si>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</si>
  <si>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</si>
  <si>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</si>
  <si>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</si>
  <si>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</si>
  <si>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</si>
  <si>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</si>
  <si>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</si>
  <si>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</si>
  <si>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</si>
  <si>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</si>
  <si>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</si>
  <si>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</si>
  <si>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</si>
  <si>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</si>
  <si>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</si>
  <si>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</si>
  <si>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</si>
  <si>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</si>
  <si>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</si>
  <si>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</si>
  <si>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</si>
  <si>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</si>
  <si>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</si>
  <si>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</si>
  <si>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</si>
  <si>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</si>
  <si>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</si>
  <si>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</si>
  <si>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</si>
  <si>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</si>
  <si>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</si>
  <si>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</si>
  <si>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</si>
  <si>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</si>
  <si>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</si>
  <si>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</si>
  <si>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</si>
  <si>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</si>
  <si>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</si>
  <si>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</si>
  <si>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</si>
  <si>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</si>
  <si>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</si>
  <si>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</si>
  <si>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</si>
  <si>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</si>
  <si>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</si>
  <si>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</si>
  <si>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</si>
  <si>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</si>
  <si>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</si>
  <si>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</si>
  <si>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</si>
  <si>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</si>
  <si>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</si>
  <si>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</si>
  <si>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</si>
  <si>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</si>
  <si>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</si>
  <si>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</si>
  <si>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</si>
  <si>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</si>
  <si>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</si>
  <si>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</si>
  <si>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</si>
  <si>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</si>
  <si>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</si>
  <si>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</si>
  <si>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</si>
  <si>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</si>
  <si>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</si>
  <si>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</si>
  <si>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</si>
  <si>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</si>
  <si>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</si>
  <si>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</si>
  <si>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</si>
  <si>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</si>
  <si>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</si>
  <si>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</si>
  <si>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</si>
  <si>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</si>
  <si>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</si>
  <si>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</si>
  <si>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</si>
  <si>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</si>
  <si>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</si>
  <si>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</si>
  <si>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</si>
  <si>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</si>
  <si>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</si>
  <si>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</si>
  <si>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</si>
  <si>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</si>
  <si>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</si>
  <si>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</si>
  <si>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</si>
  <si>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</si>
  <si>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</si>
  <si>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</si>
  <si>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</si>
  <si>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</si>
  <si>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</si>
  <si>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</si>
  <si>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</si>
  <si>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</si>
  <si>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</si>
  <si>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</si>
  <si>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</si>
  <si>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</si>
  <si>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</si>
  <si>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</si>
  <si>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</si>
  <si>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</si>
  <si>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</si>
  <si>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</si>
  <si>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</si>
  <si>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</si>
  <si>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</si>
  <si>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</si>
  <si>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</si>
  <si>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</si>
  <si>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</si>
  <si>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</si>
  <si>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</si>
  <si>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</si>
  <si>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</si>
  <si>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</si>
  <si>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</si>
  <si>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</si>
  <si>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</si>
  <si>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</si>
  <si>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</si>
  <si>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</si>
  <si>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</si>
  <si>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</si>
  <si>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</si>
  <si>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</si>
  <si>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</si>
  <si>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</si>
  <si>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</si>
  <si>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</si>
  <si>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</si>
  <si>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</si>
  <si>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</si>
  <si>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</si>
  <si>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</si>
  <si>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</si>
  <si>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</si>
  <si>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</si>
  <si>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</si>
  <si>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</si>
  <si>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</si>
  <si>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</si>
  <si>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</si>
  <si>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</si>
  <si>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</si>
  <si>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</si>
  <si>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</si>
  <si>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</si>
  <si>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</si>
  <si>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</si>
  <si>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</si>
  <si>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</si>
  <si>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</si>
  <si>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</si>
  <si>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</si>
  <si>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</si>
  <si>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</si>
  <si>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</si>
  <si>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</si>
  <si>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</si>
  <si>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</si>
  <si>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</si>
  <si>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</si>
  <si>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</si>
  <si>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</si>
  <si>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</si>
  <si>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</si>
  <si>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</si>
  <si>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</si>
  <si>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</si>
  <si>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</si>
  <si>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</si>
  <si>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</si>
  <si>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</si>
  <si>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</si>
  <si>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</si>
  <si>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</si>
  <si>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</si>
  <si>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</si>
  <si>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</si>
  <si>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</si>
  <si>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</si>
  <si>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</si>
  <si>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</si>
  <si>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</si>
  <si>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</si>
  <si>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</si>
  <si>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</si>
  <si>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</si>
  <si>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</si>
  <si>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</si>
  <si>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</si>
  <si>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</si>
  <si>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</si>
  <si>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</si>
  <si>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</si>
  <si>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</si>
  <si>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</si>
  <si>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</si>
  <si>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</si>
  <si>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</si>
  <si>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</si>
  <si>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</si>
  <si>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</si>
  <si>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</si>
  <si>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</si>
  <si>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</si>
  <si>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</si>
  <si>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</si>
  <si>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</si>
  <si>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</si>
  <si>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</si>
  <si>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</si>
  <si>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</si>
  <si>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</si>
  <si>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</si>
  <si>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</si>
  <si>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</si>
  <si>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</si>
  <si>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</si>
  <si>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</si>
  <si>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</si>
  <si>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</si>
  <si>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</si>
  <si>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</si>
  <si>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</si>
  <si>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</si>
  <si>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</si>
  <si>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</si>
  <si>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</si>
  <si>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</si>
  <si>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</si>
  <si>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</si>
  <si>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</si>
  <si>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</si>
  <si>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</si>
  <si>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</si>
  <si>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</si>
  <si>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</si>
  <si>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</si>
  <si>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</si>
  <si>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</si>
  <si>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</si>
  <si>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</si>
  <si>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</si>
  <si>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</si>
  <si>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</si>
  <si>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</si>
  <si>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</si>
  <si>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</si>
  <si>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</si>
  <si>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</si>
  <si>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</si>
  <si>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</si>
  <si>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</si>
  <si>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</si>
  <si>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</si>
  <si>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</si>
  <si>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</si>
  <si>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</si>
  <si>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</si>
  <si>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</si>
  <si>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</si>
  <si>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</si>
  <si>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</si>
  <si>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</si>
  <si>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</si>
  <si>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</si>
  <si>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</si>
  <si>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</si>
  <si>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</si>
  <si>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</si>
  <si>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</si>
  <si>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</si>
  <si>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</si>
  <si>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</si>
  <si>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</si>
  <si>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</si>
  <si>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</si>
  <si>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</si>
  <si>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</si>
  <si>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</si>
  <si>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</si>
  <si>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</si>
  <si>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</si>
  <si>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</si>
  <si>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</si>
  <si>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</si>
  <si>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</si>
  <si>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</si>
  <si>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</si>
  <si>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</si>
  <si>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</si>
  <si>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</si>
  <si>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</si>
  <si>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</si>
  <si>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</si>
  <si>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</si>
  <si>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</si>
  <si>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</si>
  <si>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</si>
  <si>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</si>
  <si>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</si>
  <si>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</si>
  <si>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</si>
  <si>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</si>
  <si>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</si>
  <si>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</si>
  <si>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</si>
  <si>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</si>
  <si>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</si>
  <si>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</si>
  <si>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</si>
  <si>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</si>
  <si>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</si>
  <si>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</si>
  <si>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</si>
  <si>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</si>
  <si>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</si>
  <si>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</si>
  <si>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</si>
  <si>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</si>
  <si>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</si>
  <si>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</si>
  <si>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</si>
  <si>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</si>
  <si>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</si>
  <si>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</si>
  <si>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</si>
  <si>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</si>
  <si>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</si>
  <si>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</si>
  <si>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</si>
  <si>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</si>
  <si>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</si>
  <si>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</si>
  <si>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</si>
  <si>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</si>
  <si>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</si>
  <si>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</si>
  <si>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</si>
  <si>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</si>
  <si>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</si>
  <si>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</si>
  <si>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</si>
  <si>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</si>
  <si>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</si>
  <si>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</si>
  <si>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</si>
  <si>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</si>
  <si>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</si>
  <si>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</si>
  <si>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</si>
  <si>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</si>
  <si>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</si>
  <si>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</si>
  <si>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</si>
  <si>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</si>
  <si>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</si>
  <si>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</si>
  <si>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</si>
  <si>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</si>
  <si>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</si>
  <si>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</si>
  <si>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</si>
  <si>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</si>
  <si>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</si>
  <si>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</si>
  <si>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</si>
  <si>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</si>
  <si>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</si>
  <si>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</si>
  <si>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</si>
  <si>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</si>
  <si>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</si>
  <si>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</si>
  <si>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</si>
  <si>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</si>
  <si>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</si>
  <si>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</si>
  <si>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</si>
  <si>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</si>
  <si>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</si>
  <si>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</si>
  <si>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</si>
  <si>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</si>
  <si>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</si>
  <si>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</si>
  <si>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</si>
  <si>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</si>
  <si>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</si>
  <si>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</si>
  <si>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</si>
  <si>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</si>
  <si>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</si>
  <si>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</si>
  <si>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</si>
  <si>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</si>
  <si>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</si>
  <si>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</si>
  <si>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</si>
  <si>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</si>
  <si>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</si>
  <si>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</si>
  <si>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</si>
  <si>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</si>
  <si>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</si>
  <si>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</si>
  <si>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</si>
  <si>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</si>
  <si>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</si>
  <si>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</si>
  <si>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</si>
  <si>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</si>
  <si>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</si>
  <si>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</si>
  <si>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</si>
  <si>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</si>
  <si>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</si>
  <si>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</si>
  <si>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</si>
  <si>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</si>
  <si>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</si>
  <si>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</si>
  <si>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</si>
  <si>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</si>
  <si>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</si>
  <si>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</si>
  <si>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</si>
  <si>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</si>
  <si>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</si>
  <si>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</si>
  <si>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</si>
  <si>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</si>
  <si>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</si>
  <si>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</si>
  <si>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</si>
  <si>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</si>
  <si>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</si>
  <si>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</si>
  <si>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</si>
  <si>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</si>
  <si>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</si>
  <si>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</si>
  <si>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</si>
  <si>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</si>
  <si>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</si>
  <si>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</si>
  <si>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</si>
  <si>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</si>
  <si>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</si>
  <si>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</si>
  <si>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</si>
  <si>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</si>
  <si>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</si>
  <si>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</si>
  <si>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</si>
  <si>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</si>
  <si>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</si>
  <si>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</si>
  <si>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</si>
  <si>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</si>
  <si>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</si>
  <si>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</si>
  <si>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</si>
  <si>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</si>
  <si>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</si>
  <si>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</si>
  <si>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</si>
  <si>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</si>
  <si>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</si>
  <si>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</si>
  <si>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</si>
  <si>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</si>
  <si>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</si>
  <si>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</si>
  <si>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</si>
  <si>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</si>
  <si>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</si>
  <si>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</si>
  <si>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</si>
  <si>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</si>
  <si>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</si>
  <si>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</si>
  <si>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</si>
  <si>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</si>
  <si>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</si>
  <si>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</si>
  <si>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</si>
  <si>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</si>
  <si>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</si>
  <si>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</si>
  <si>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</si>
  <si>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</si>
  <si>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</si>
  <si>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</si>
  <si>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</si>
  <si>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</si>
  <si>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</si>
  <si>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</si>
  <si>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</si>
  <si>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</si>
  <si>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</si>
  <si>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</si>
  <si>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</si>
  <si>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</si>
  <si>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</si>
  <si>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</si>
  <si>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</si>
  <si>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</si>
  <si>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</si>
  <si>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</si>
  <si>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</si>
  <si>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</si>
  <si>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</si>
  <si>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</si>
  <si>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</si>
  <si>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</si>
  <si>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</si>
  <si>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</si>
  <si>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</si>
  <si>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</si>
  <si>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</si>
  <si>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</si>
  <si>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</si>
  <si>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</si>
  <si>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</si>
  <si>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</si>
  <si>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</si>
  <si>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</si>
  <si>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</si>
  <si>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</si>
  <si>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</si>
  <si>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</si>
  <si>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</si>
  <si>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</si>
  <si>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</si>
  <si>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</si>
  <si>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</si>
  <si>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</si>
  <si>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</si>
  <si>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</si>
  <si>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</si>
  <si>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</si>
  <si>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</si>
  <si>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</si>
  <si>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</si>
  <si>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</si>
  <si>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</si>
  <si>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</si>
  <si>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</si>
  <si>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</si>
  <si>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</si>
  <si>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</si>
  <si>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</si>
  <si>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</si>
  <si>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</si>
  <si>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</si>
  <si>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</si>
  <si>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</si>
  <si>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</si>
  <si>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</si>
  <si>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</si>
  <si>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</si>
  <si>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</si>
  <si>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</si>
  <si>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</si>
  <si>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</si>
  <si>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</si>
  <si>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</si>
  <si>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</si>
  <si>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</si>
  <si>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</si>
  <si>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</si>
  <si>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</si>
  <si>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</si>
  <si>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</si>
  <si>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</si>
  <si>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</si>
  <si>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</si>
  <si>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</si>
  <si>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</si>
  <si>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</si>
  <si>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</si>
  <si>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</si>
  <si>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</si>
  <si>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</si>
  <si>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</si>
  <si>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</si>
  <si>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</si>
  <si>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</si>
  <si>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</si>
  <si>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</si>
  <si>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</si>
  <si>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</si>
  <si>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</si>
  <si>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</si>
  <si>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</si>
  <si>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</si>
  <si>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</si>
  <si>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</si>
  <si>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</si>
  <si>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</si>
  <si>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</si>
  <si>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</si>
  <si>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</si>
  <si>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</si>
  <si>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</si>
  <si>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</si>
  <si>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</si>
  <si>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</si>
  <si>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</si>
  <si>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</si>
  <si>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</si>
  <si>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</si>
  <si>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</si>
  <si>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</si>
  <si>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</si>
  <si>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</si>
  <si>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</si>
  <si>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</si>
  <si>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</si>
  <si>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</si>
  <si>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</si>
  <si>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</si>
  <si>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</si>
  <si>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</si>
  <si>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</si>
  <si>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</si>
  <si>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</si>
  <si>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</si>
  <si>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</si>
  <si>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</si>
  <si>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</si>
  <si>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</si>
  <si>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</si>
  <si>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</si>
  <si>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</si>
  <si>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</si>
  <si>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</si>
  <si>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</si>
  <si>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</si>
  <si>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</si>
  <si>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</si>
  <si>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</si>
  <si>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</si>
  <si>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</si>
  <si>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</si>
  <si>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</si>
  <si>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</si>
  <si>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</si>
  <si>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</si>
  <si>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</si>
  <si>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</si>
  <si>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</si>
  <si>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</si>
  <si>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</si>
  <si>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</si>
  <si>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</si>
  <si>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</si>
  <si>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</si>
  <si>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</si>
  <si>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</si>
  <si>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</si>
  <si>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</si>
  <si>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</si>
  <si>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</si>
  <si>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</si>
  <si>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</si>
  <si>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</si>
  <si>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</si>
  <si>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</si>
  <si>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</si>
  <si>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</si>
  <si>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</si>
  <si>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</si>
  <si>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</si>
  <si>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</si>
  <si>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</si>
  <si>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</si>
  <si>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</si>
  <si>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</si>
  <si>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</si>
  <si>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</si>
  <si>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</si>
  <si>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</si>
  <si>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</si>
  <si>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</si>
  <si>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</si>
  <si>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</si>
  <si>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</si>
  <si>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</si>
  <si>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</si>
  <si>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</si>
  <si>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</si>
  <si>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</si>
  <si>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</si>
  <si>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</si>
  <si>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</si>
  <si>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</si>
  <si>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</si>
  <si>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</si>
  <si>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</si>
  <si>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</si>
  <si>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</si>
  <si>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</si>
  <si>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</si>
  <si>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</si>
  <si>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</si>
  <si>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</si>
  <si>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</si>
  <si>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</si>
  <si>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</si>
  <si>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</si>
  <si>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</si>
  <si>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</si>
  <si>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</si>
  <si>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</si>
  <si>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</si>
  <si>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</si>
  <si>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</si>
  <si>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</si>
  <si>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</si>
  <si>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</si>
  <si>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</si>
  <si>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</si>
  <si>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</si>
  <si>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</si>
  <si>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</si>
  <si>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</si>
  <si>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</si>
  <si>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</si>
  <si>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</si>
  <si>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</si>
  <si>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</si>
  <si>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</si>
  <si>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</si>
  <si>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</si>
  <si>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</si>
  <si>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</si>
  <si>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</si>
  <si>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</si>
  <si>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</si>
  <si>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</si>
  <si>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</si>
  <si>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</si>
  <si>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</si>
  <si>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</si>
  <si>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</si>
  <si>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</si>
  <si>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</si>
  <si>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</si>
  <si>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</si>
  <si>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</si>
  <si>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</si>
  <si>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</si>
  <si>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</si>
  <si>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</si>
  <si>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</si>
  <si>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</si>
  <si>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</si>
  <si>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</si>
  <si>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</si>
  <si>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</si>
  <si>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</si>
  <si>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</si>
  <si>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</si>
  <si>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</si>
  <si>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</si>
  <si>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</si>
  <si>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</si>
  <si>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</si>
  <si>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</si>
  <si>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</si>
  <si>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</si>
  <si>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</si>
  <si>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</si>
  <si>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</si>
  <si>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</si>
  <si>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</si>
  <si>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</si>
  <si>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</si>
  <si>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</si>
  <si>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</si>
  <si>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</si>
  <si>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</si>
  <si>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</si>
  <si>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</si>
  <si>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</si>
  <si>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</si>
  <si>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</si>
  <si>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</si>
  <si>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</si>
  <si>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</si>
  <si>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</si>
  <si>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</si>
  <si>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</si>
  <si>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</si>
  <si>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</si>
  <si>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</si>
  <si>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</si>
  <si>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</si>
  <si>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</si>
  <si>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</si>
  <si>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</si>
  <si>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</si>
  <si>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</si>
  <si>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</si>
  <si>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</si>
  <si>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</si>
  <si>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</si>
  <si>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</si>
  <si>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</si>
  <si>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</si>
  <si>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</si>
  <si>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</si>
  <si>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</si>
  <si>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</si>
  <si>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</si>
  <si>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</si>
  <si>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</si>
  <si>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</si>
  <si>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</si>
  <si>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</si>
  <si>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</si>
  <si>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</si>
  <si>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</si>
  <si>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</si>
  <si>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</si>
  <si>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</si>
  <si>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</si>
  <si>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</si>
  <si>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</si>
  <si>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</si>
  <si>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</si>
  <si>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</si>
  <si>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</si>
  <si>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</si>
  <si>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</si>
  <si>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</si>
  <si>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</si>
  <si>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</si>
  <si>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</si>
  <si>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</si>
  <si>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</si>
  <si>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</si>
  <si>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</si>
  <si>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</si>
  <si>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</si>
  <si>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</si>
  <si>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</si>
  <si>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</si>
  <si>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</si>
  <si>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</si>
  <si>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</si>
  <si>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</si>
  <si>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</si>
  <si>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</si>
  <si>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</si>
  <si>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</si>
  <si>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</si>
  <si>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</si>
  <si>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</si>
  <si>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</si>
  <si>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</si>
  <si>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</si>
  <si>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</si>
  <si>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</si>
  <si>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</si>
  <si>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</si>
  <si>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</si>
  <si>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</si>
  <si>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</si>
  <si>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</si>
  <si>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</si>
  <si>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</si>
  <si>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</si>
  <si>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</si>
  <si>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</si>
  <si>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</si>
  <si>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</si>
  <si>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</si>
  <si>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</si>
  <si>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</si>
  <si>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</si>
  <si>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</si>
  <si>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</si>
  <si>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</si>
  <si>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</si>
  <si>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</si>
  <si>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</si>
  <si>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</si>
  <si>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</si>
  <si>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</si>
  <si>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</si>
  <si>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</si>
  <si>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</si>
  <si>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</si>
  <si>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</si>
  <si>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</si>
  <si>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</si>
  <si>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</si>
  <si>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</si>
  <si>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</si>
  <si>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</si>
  <si>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</si>
  <si>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</si>
  <si>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</si>
  <si>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</si>
  <si>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</si>
  <si>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</si>
  <si>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</si>
  <si>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</si>
  <si>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</si>
  <si>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</si>
  <si>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</si>
  <si>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</si>
  <si>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</si>
  <si>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</si>
  <si>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</si>
  <si>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</si>
  <si>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</si>
  <si>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</si>
  <si>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</si>
  <si>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</si>
  <si>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</si>
  <si>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</si>
  <si>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</si>
  <si>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</si>
  <si>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</si>
  <si>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</si>
  <si>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</si>
  <si>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</si>
  <si>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</si>
  <si>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</si>
  <si>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</si>
  <si>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</si>
  <si>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</si>
  <si>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</si>
  <si>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</si>
  <si>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</si>
  <si>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</si>
  <si>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</si>
  <si>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</si>
  <si>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</si>
  <si>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</si>
  <si>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</si>
  <si>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</si>
  <si>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</si>
  <si>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</si>
  <si>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</si>
  <si>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</si>
  <si>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</si>
  <si>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</si>
  <si>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</si>
  <si>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</si>
  <si>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</si>
  <si>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</si>
  <si>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</si>
  <si>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</si>
  <si>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</si>
  <si>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</si>
  <si>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</si>
  <si>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</si>
  <si>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</si>
  <si>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</si>
  <si>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</si>
  <si>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</si>
  <si>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</si>
  <si>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</si>
  <si>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</si>
  <si>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</si>
  <si>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</si>
  <si>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</si>
  <si>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</si>
  <si>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</si>
  <si>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</si>
  <si>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</si>
  <si>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</si>
  <si>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</si>
  <si>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</si>
  <si>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</si>
  <si>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</si>
  <si>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</si>
  <si>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</si>
  <si>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</si>
  <si>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</si>
  <si>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</si>
  <si>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</si>
  <si>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</si>
  <si>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</si>
  <si>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</si>
  <si>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</si>
  <si>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</si>
  <si>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</si>
  <si>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</si>
  <si>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</si>
  <si>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</si>
  <si>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</si>
  <si>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</si>
  <si>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</si>
  <si>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</si>
  <si>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</si>
  <si>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</si>
  <si>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</si>
  <si>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</si>
  <si>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</si>
  <si>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</si>
  <si>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</si>
  <si>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</si>
  <si>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</si>
  <si>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</si>
  <si>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</si>
  <si>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</si>
  <si>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</si>
  <si>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</si>
  <si>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</si>
  <si>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</si>
  <si>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</si>
  <si>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</si>
  <si>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</si>
  <si>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</si>
  <si>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</si>
  <si>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</si>
  <si>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</si>
  <si>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</si>
  <si>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</si>
  <si>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</si>
  <si>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</si>
  <si>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</si>
  <si>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</si>
  <si>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</si>
  <si>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</si>
  <si>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</si>
  <si>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</si>
  <si>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</si>
  <si>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</si>
  <si>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</si>
  <si>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</si>
  <si>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</si>
  <si>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</si>
  <si>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</si>
  <si>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</si>
  <si>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</si>
  <si>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</si>
  <si>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</si>
  <si>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</si>
  <si>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</si>
  <si>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</si>
  <si>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</si>
  <si>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</si>
  <si>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</si>
  <si>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</si>
  <si>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</si>
  <si>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</si>
  <si>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</si>
  <si>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</si>
  <si>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</si>
  <si>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</si>
  <si>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</si>
  <si>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</si>
  <si>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</si>
  <si>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</si>
  <si>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</si>
  <si>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</si>
  <si>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</si>
  <si>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</si>
  <si>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</si>
  <si>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</si>
  <si>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</si>
  <si>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</si>
  <si>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</si>
  <si>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</si>
  <si>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</si>
  <si>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</si>
  <si>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</si>
  <si>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</si>
  <si>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</si>
  <si>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</si>
  <si>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</si>
  <si>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</si>
  <si>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</si>
  <si>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</si>
  <si>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</si>
  <si>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</si>
  <si>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</si>
  <si>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</si>
  <si>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</si>
  <si>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</si>
  <si>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</si>
  <si>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</si>
  <si>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</si>
  <si>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</si>
  <si>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</si>
  <si>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</si>
  <si>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</si>
  <si>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</si>
  <si>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</si>
  <si>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</si>
  <si>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</si>
  <si>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</si>
  <si>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</si>
  <si>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</si>
  <si>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</si>
  <si>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</si>
  <si>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</si>
  <si>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</si>
  <si>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</si>
  <si>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</si>
  <si>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</si>
  <si>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</si>
  <si>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</si>
  <si>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</si>
  <si>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</si>
  <si>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</si>
  <si>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</si>
  <si>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</si>
  <si>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</si>
  <si>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</si>
  <si>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</si>
  <si>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</si>
  <si>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</si>
  <si>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</si>
  <si>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</si>
  <si>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</si>
  <si>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</si>
  <si>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</si>
  <si>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</si>
  <si>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</si>
  <si>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</si>
  <si>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</si>
  <si>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</si>
  <si>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</si>
  <si>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</si>
  <si>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</si>
  <si>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</si>
  <si>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</si>
  <si>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</si>
  <si>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</si>
  <si>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</si>
  <si>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</si>
  <si>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</si>
  <si>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</si>
  <si>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</si>
  <si>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</si>
  <si>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</si>
  <si>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</si>
  <si>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</si>
  <si>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</si>
  <si>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</si>
  <si>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</si>
  <si>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</si>
  <si>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</si>
  <si>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</si>
  <si>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</si>
  <si>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</si>
  <si>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</si>
  <si>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</si>
  <si>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</si>
  <si>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</si>
  <si>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</si>
  <si>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</si>
  <si>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</si>
  <si>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</si>
  <si>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</si>
  <si>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</si>
  <si>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</si>
  <si>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</si>
  <si>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</si>
  <si>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</si>
  <si>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</si>
  <si>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</si>
  <si>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</si>
  <si>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</si>
  <si>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</si>
  <si>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</si>
  <si>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</si>
  <si>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</si>
  <si>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</si>
  <si>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</si>
  <si>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</si>
  <si>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</si>
  <si>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</si>
  <si>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</si>
  <si>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</si>
  <si>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</si>
  <si>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</si>
  <si>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</si>
  <si>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</si>
  <si>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</si>
  <si>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</si>
  <si>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</si>
  <si>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</si>
  <si>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</si>
  <si>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</si>
  <si>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</si>
  <si>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</si>
  <si>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</si>
  <si>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</si>
  <si>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</si>
  <si>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</si>
  <si>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</si>
  <si>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</si>
  <si>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</si>
  <si>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</si>
  <si>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</si>
  <si>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</si>
  <si>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</si>
  <si>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</si>
  <si>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</si>
  <si>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</si>
  <si>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</si>
  <si>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</si>
  <si>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</si>
  <si>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</si>
  <si>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</si>
  <si>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</si>
  <si>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</si>
  <si>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</si>
  <si>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</si>
  <si>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</si>
  <si>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</si>
  <si>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</si>
  <si>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</si>
  <si>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</si>
  <si>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</si>
  <si>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</si>
  <si>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</si>
  <si>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</si>
  <si>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</si>
  <si>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</si>
  <si>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</si>
  <si>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</si>
  <si>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</si>
  <si>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</si>
  <si>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</si>
  <si>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</si>
  <si>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</si>
  <si>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</si>
  <si>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</si>
  <si>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</si>
  <si>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</si>
  <si>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</si>
  <si>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</si>
  <si>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</si>
  <si>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</si>
  <si>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</si>
  <si>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</si>
  <si>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</si>
  <si>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</si>
  <si>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</si>
  <si>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</si>
  <si>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</si>
  <si>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</si>
  <si>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</si>
  <si>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</si>
  <si>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</si>
  <si>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</si>
  <si>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</si>
  <si>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</si>
  <si>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</si>
  <si>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</si>
  <si>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</si>
  <si>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</si>
  <si>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</si>
  <si>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</si>
  <si>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</si>
  <si>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</si>
  <si>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</si>
  <si>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</si>
  <si>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</si>
  <si>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</si>
  <si>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</si>
  <si>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</si>
  <si>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</si>
  <si>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</si>
  <si>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</si>
  <si>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</si>
  <si>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</si>
  <si>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</si>
  <si>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</si>
  <si>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</si>
  <si>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</si>
  <si>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</si>
  <si>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</si>
  <si>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</si>
  <si>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</si>
  <si>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</si>
  <si>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</si>
  <si>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</si>
  <si>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</si>
  <si>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</si>
  <si>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</si>
  <si>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</si>
  <si>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</si>
  <si>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</si>
  <si>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</si>
  <si>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</si>
  <si>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</si>
  <si>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</si>
  <si>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</si>
  <si>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</si>
  <si>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</si>
  <si>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</si>
  <si>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</si>
  <si>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</si>
  <si>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</si>
  <si>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</si>
  <si>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</si>
  <si>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</si>
  <si>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</si>
  <si>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</si>
  <si>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</si>
  <si>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</si>
  <si>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</si>
  <si>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</si>
  <si>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</si>
  <si>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</si>
  <si>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</si>
  <si>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</si>
  <si>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</si>
  <si>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</si>
  <si>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</si>
  <si>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</si>
  <si>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</si>
  <si>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</si>
  <si>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</si>
  <si>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</si>
  <si>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</si>
  <si>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</si>
  <si>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</si>
  <si>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</si>
  <si>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</si>
  <si>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</si>
  <si>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</si>
  <si>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</si>
  <si>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</si>
  <si>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</si>
  <si>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</si>
  <si>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</si>
  <si>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</si>
  <si>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</si>
  <si>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</si>
  <si>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</si>
  <si>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</si>
  <si>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</si>
  <si>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</si>
  <si>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</si>
  <si>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</si>
  <si>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</si>
  <si>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</si>
  <si>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</si>
  <si>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</si>
  <si>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</si>
  <si>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</si>
  <si>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</si>
  <si>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</si>
  <si>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</si>
  <si>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</si>
  <si>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</si>
  <si>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</si>
  <si>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</si>
  <si>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</si>
  <si>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</si>
  <si>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</si>
  <si>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</si>
  <si>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</si>
  <si>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</si>
  <si>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</si>
  <si>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</si>
  <si>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</si>
  <si>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</si>
  <si>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</si>
  <si>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</si>
  <si>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</si>
  <si>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</si>
  <si>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</si>
  <si>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</si>
  <si>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</si>
  <si>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</si>
  <si>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</si>
  <si>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</si>
  <si>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</si>
  <si>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</si>
  <si>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</si>
  <si>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</si>
  <si>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</si>
  <si>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</si>
  <si>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</si>
  <si>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</si>
  <si>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</si>
  <si>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</si>
  <si>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</si>
  <si>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</si>
  <si>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</si>
  <si>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</si>
  <si>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</si>
  <si>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</si>
  <si>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</si>
  <si>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</si>
  <si>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</si>
  <si>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</si>
  <si>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</si>
  <si>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</si>
  <si>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</si>
  <si>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</si>
  <si>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</si>
  <si>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</si>
  <si>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</si>
  <si>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</si>
  <si>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</si>
  <si>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</si>
  <si>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</si>
  <si>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</si>
  <si>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</si>
  <si>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</si>
  <si>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</si>
  <si>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</si>
  <si>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</si>
  <si>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</si>
  <si>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</si>
  <si>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</si>
  <si>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</si>
  <si>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</si>
  <si>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</si>
  <si>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</si>
  <si>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</si>
  <si>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</si>
  <si>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</si>
  <si>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</si>
  <si>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</si>
  <si>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</si>
  <si>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</si>
  <si>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</si>
  <si>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</si>
  <si>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</si>
  <si>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</si>
  <si>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</si>
  <si>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</si>
  <si>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</si>
  <si>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</si>
  <si>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</si>
  <si>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</si>
  <si>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</si>
  <si>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</si>
  <si>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</si>
  <si>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</si>
  <si>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</si>
  <si>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</si>
  <si>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</si>
  <si>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</si>
  <si>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</si>
  <si>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</si>
  <si>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</si>
  <si>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</si>
  <si>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</si>
  <si>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</si>
  <si>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</si>
  <si>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</si>
  <si>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</si>
  <si>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</si>
  <si>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</si>
  <si>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</si>
  <si>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</si>
  <si>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</si>
  <si>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</si>
  <si>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</si>
  <si>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</si>
  <si>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</si>
  <si>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</si>
  <si>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</si>
  <si>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</si>
  <si>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</si>
  <si>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</si>
  <si>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</si>
  <si>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</si>
  <si>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</si>
  <si>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</si>
  <si>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</si>
  <si>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</si>
  <si>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</si>
  <si>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</si>
  <si>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</si>
  <si>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</si>
  <si>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</si>
  <si>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</si>
  <si>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</si>
  <si>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</si>
  <si>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</si>
  <si>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</si>
  <si>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</si>
  <si>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</si>
  <si>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</si>
  <si>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</si>
  <si>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</si>
  <si>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</si>
  <si>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</si>
  <si>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</si>
  <si>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</si>
  <si>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</si>
  <si>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</si>
  <si>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</si>
  <si>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</si>
  <si>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</si>
  <si>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</si>
  <si>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</si>
  <si>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</si>
  <si>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</si>
  <si>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</si>
  <si>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</si>
  <si>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</si>
  <si>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</si>
  <si>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</si>
  <si>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</si>
  <si>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</si>
  <si>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</si>
  <si>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</si>
  <si>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</si>
  <si>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</si>
  <si>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</si>
  <si>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</si>
  <si>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</si>
  <si>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</si>
  <si>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</si>
  <si>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</si>
  <si>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</si>
  <si>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</si>
  <si>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</si>
  <si>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</si>
  <si>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</si>
  <si>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</si>
  <si>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</si>
  <si>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</si>
  <si>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</si>
  <si>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</si>
  <si>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</si>
  <si>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</si>
  <si>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</si>
  <si>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</si>
  <si>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</si>
  <si>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</si>
  <si>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</si>
  <si>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</si>
  <si>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</si>
  <si>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</si>
  <si>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</si>
  <si>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</si>
  <si>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</si>
  <si>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</si>
  <si>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</si>
  <si>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</si>
  <si>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</si>
  <si>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</si>
  <si>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</si>
  <si>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</si>
  <si>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</si>
  <si>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</si>
  <si>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</si>
  <si>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</si>
  <si>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</si>
  <si>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</si>
  <si>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</si>
  <si>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</si>
  <si>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</si>
  <si>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</si>
  <si>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</si>
  <si>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</si>
  <si>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</si>
  <si>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</si>
  <si>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</si>
  <si>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</si>
  <si>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</si>
  <si>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</si>
  <si>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</si>
  <si>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</si>
  <si>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</si>
  <si>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</si>
  <si>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</si>
  <si>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</si>
  <si>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</si>
  <si>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</si>
  <si>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</si>
  <si>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</si>
  <si>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</si>
  <si>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</si>
  <si>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</si>
  <si>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</si>
  <si>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</si>
  <si>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</si>
  <si>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</si>
  <si>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</si>
  <si>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</si>
  <si>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</si>
  <si>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</si>
  <si>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</si>
  <si>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</si>
  <si>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</si>
  <si>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</si>
  <si>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</si>
  <si>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</si>
  <si>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</si>
  <si>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</si>
  <si>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</si>
  <si>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</si>
  <si>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</si>
  <si>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</si>
  <si>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</si>
  <si>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</si>
  <si>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</si>
  <si>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</si>
  <si>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</si>
  <si>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</si>
  <si>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</si>
  <si>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</si>
  <si>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</si>
  <si>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</si>
  <si>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</si>
  <si>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</si>
  <si>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</si>
  <si>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</si>
  <si>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</si>
  <si>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</si>
  <si>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</si>
  <si>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</si>
  <si>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</si>
  <si>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</si>
  <si>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</si>
  <si>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</si>
  <si>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</si>
  <si>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</si>
  <si>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</si>
  <si>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</si>
  <si>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</si>
  <si>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</si>
  <si>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</si>
  <si>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</si>
  <si>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</si>
  <si>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</si>
  <si>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</si>
  <si>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</si>
  <si>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</si>
  <si>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</si>
  <si>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</si>
  <si>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</si>
  <si>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</si>
  <si>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</si>
  <si>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</si>
  <si>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</si>
  <si>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</si>
  <si>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</si>
  <si>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</si>
  <si>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</si>
  <si>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</si>
  <si>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</si>
  <si>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</si>
  <si>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</si>
  <si>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</si>
  <si>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</si>
  <si>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</si>
  <si>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</si>
  <si>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</si>
  <si>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</si>
  <si>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</si>
  <si>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</si>
  <si>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</si>
  <si>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</si>
  <si>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</si>
  <si>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</si>
  <si>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</si>
  <si>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</si>
  <si>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</si>
  <si>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</si>
  <si>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</si>
  <si>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</si>
  <si>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</si>
  <si>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</si>
  <si>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</si>
  <si>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</si>
  <si>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</si>
  <si>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</si>
  <si>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</si>
  <si>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</si>
  <si>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</si>
  <si>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</si>
  <si>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</si>
  <si>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</si>
  <si>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</si>
  <si>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</si>
  <si>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</si>
  <si>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</si>
  <si>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</si>
  <si>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</si>
  <si>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</si>
  <si>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</si>
  <si>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</si>
  <si>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</si>
  <si>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</si>
  <si>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</si>
  <si>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</si>
  <si>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</si>
  <si>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</si>
  <si>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</si>
  <si>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</si>
  <si>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</si>
  <si>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</si>
  <si>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</si>
  <si>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</si>
  <si>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</si>
  <si>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</si>
  <si>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</si>
  <si>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</si>
  <si>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</si>
  <si>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</si>
  <si>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</si>
  <si>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</si>
  <si>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</si>
  <si>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</si>
  <si>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</si>
  <si>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</si>
  <si>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</si>
  <si>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</si>
  <si>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</si>
  <si>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</si>
  <si>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</si>
  <si>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</si>
  <si>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</si>
  <si>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</si>
  <si>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</si>
  <si>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</si>
  <si>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</si>
  <si>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</si>
  <si>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</si>
  <si>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</si>
  <si>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</si>
  <si>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</si>
  <si>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</si>
  <si>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</si>
  <si>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</si>
  <si>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</si>
  <si>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</si>
  <si>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</si>
  <si>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</si>
  <si>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</si>
  <si>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</si>
  <si>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</si>
  <si>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</si>
  <si>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</si>
  <si>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</si>
  <si>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</si>
  <si>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</si>
  <si>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</si>
  <si>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</si>
  <si>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</si>
  <si>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</si>
  <si>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</si>
  <si>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</si>
  <si>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</si>
  <si>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</si>
  <si>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</si>
  <si>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</si>
  <si>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</si>
  <si>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</si>
  <si>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</si>
  <si>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</si>
  <si>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</si>
  <si>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</si>
  <si>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</si>
  <si>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</si>
  <si>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</si>
  <si>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</si>
  <si>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</si>
  <si>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</si>
  <si>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</si>
  <si>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</si>
  <si>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</si>
  <si>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</si>
  <si>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</si>
  <si>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</si>
  <si>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</si>
  <si>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</si>
  <si>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</si>
  <si>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</si>
  <si>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</si>
  <si>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</si>
  <si>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</si>
  <si>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</si>
  <si>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</si>
  <si>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</si>
  <si>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</si>
  <si>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</si>
  <si>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</si>
  <si>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</si>
  <si>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</si>
  <si>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</si>
  <si>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</si>
  <si>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</si>
  <si>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</si>
  <si>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</si>
  <si>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</si>
  <si>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</si>
  <si>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</si>
  <si>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</si>
  <si>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</si>
  <si>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</si>
  <si>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</si>
  <si>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</si>
  <si>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</si>
  <si>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</si>
  <si>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</si>
  <si>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</si>
  <si>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</si>
  <si>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</si>
  <si>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</si>
  <si>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</si>
  <si>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</si>
  <si>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</si>
  <si>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</si>
  <si>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</si>
  <si>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</si>
  <si>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</si>
  <si>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</si>
  <si>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</si>
  <si>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</si>
  <si>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</si>
  <si>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</si>
  <si>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</si>
  <si>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</si>
  <si>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</si>
  <si>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</si>
  <si>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</si>
  <si>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</si>
  <si>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</si>
  <si>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</si>
  <si>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</si>
  <si>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</si>
  <si>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</si>
  <si>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</si>
  <si>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</si>
  <si>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</si>
  <si>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</si>
  <si>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</si>
  <si>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</si>
  <si>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</si>
  <si>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</si>
  <si>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</si>
  <si>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</si>
  <si>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</si>
  <si>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</si>
  <si>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</si>
  <si>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</si>
  <si>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</si>
  <si>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</si>
  <si>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</si>
  <si>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</si>
  <si>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</si>
  <si>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</si>
  <si>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</si>
  <si>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</si>
  <si>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</si>
  <si>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</si>
  <si>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</si>
  <si>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</si>
  <si>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</si>
  <si>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</si>
  <si>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</si>
  <si>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</si>
  <si>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</si>
  <si>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</si>
  <si>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</si>
  <si>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</si>
  <si>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</si>
  <si>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</si>
  <si>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</si>
  <si>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</si>
  <si>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</si>
  <si>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</si>
  <si>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</si>
  <si>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</si>
  <si>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</si>
  <si>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</si>
  <si>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</si>
  <si>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</si>
  <si>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</si>
  <si>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</si>
  <si>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</si>
  <si>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</si>
  <si>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</si>
  <si>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</si>
  <si>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</si>
  <si>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</si>
  <si>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</si>
  <si>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</si>
  <si>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</si>
  <si>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</si>
  <si>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</si>
  <si>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</si>
  <si>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</si>
  <si>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</si>
  <si>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</si>
  <si>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</si>
  <si>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</si>
  <si>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</si>
  <si>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</si>
  <si>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</si>
  <si>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</si>
  <si>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</si>
  <si>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</si>
  <si>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</si>
  <si>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</si>
  <si>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</si>
  <si>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</si>
  <si>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</si>
  <si>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</si>
  <si>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</si>
  <si>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</si>
  <si>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</si>
  <si>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</si>
  <si>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</si>
  <si>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</si>
  <si>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</si>
  <si>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</si>
  <si>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</si>
  <si>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</si>
  <si>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</si>
  <si>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</si>
  <si>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</si>
  <si>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</si>
  <si>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</si>
  <si>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</si>
  <si>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</si>
  <si>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</si>
  <si>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</si>
  <si>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</si>
  <si>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</si>
  <si>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</si>
  <si>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</si>
  <si>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</si>
  <si>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</si>
  <si>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</si>
  <si>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</si>
  <si>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</si>
  <si>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</si>
  <si>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</si>
  <si>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</si>
  <si>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</si>
  <si>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</si>
  <si>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</si>
  <si>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</si>
  <si>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</si>
  <si>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</si>
  <si>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</si>
  <si>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</si>
  <si>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</si>
  <si>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</si>
  <si>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</si>
  <si>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</si>
  <si>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</si>
  <si>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</si>
  <si>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</si>
  <si>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</si>
  <si>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</si>
  <si>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</si>
  <si>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</si>
  <si>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</si>
  <si>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</si>
  <si>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</si>
  <si>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</si>
  <si>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</si>
  <si>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</si>
  <si>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</si>
  <si>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</si>
  <si>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</si>
  <si>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</si>
  <si>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</si>
  <si>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</si>
  <si>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</si>
  <si>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</si>
  <si>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</si>
  <si>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</si>
  <si>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</si>
  <si>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</si>
  <si>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</si>
  <si>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</si>
  <si>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</si>
  <si>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</si>
  <si>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</si>
  <si>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</si>
  <si>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</si>
  <si>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</si>
  <si>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</si>
  <si>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</si>
  <si>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</si>
  <si>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</si>
  <si>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</si>
  <si>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</si>
  <si>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</si>
  <si>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</si>
  <si>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</si>
  <si>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</si>
  <si>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</si>
  <si>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</si>
  <si>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</si>
  <si>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</si>
  <si>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</si>
  <si>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</si>
  <si>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</si>
  <si>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</si>
  <si>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</si>
  <si>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</si>
  <si>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</si>
  <si>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</si>
  <si>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</si>
  <si>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</si>
  <si>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</si>
  <si>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</si>
  <si>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</si>
  <si>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</si>
  <si>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</si>
  <si>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</si>
  <si>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</si>
  <si>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</si>
  <si>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</si>
  <si>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</si>
  <si>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</si>
  <si>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</si>
  <si>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</si>
  <si>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</si>
  <si>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</si>
  <si>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</si>
  <si>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</si>
  <si>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</si>
  <si>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</si>
  <si>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</si>
  <si>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</si>
  <si>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</si>
  <si>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</si>
  <si>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</si>
  <si>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</si>
  <si>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</si>
  <si>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</si>
  <si>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</si>
  <si>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</si>
  <si>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</si>
  <si>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</si>
  <si>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</si>
  <si>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</si>
  <si>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</si>
  <si>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</si>
  <si>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</si>
  <si>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</si>
  <si>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</si>
  <si>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</si>
  <si>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</si>
  <si>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</si>
  <si>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</si>
  <si>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</si>
  <si>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</si>
  <si>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</si>
  <si>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</si>
  <si>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</si>
  <si>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</si>
  <si>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</si>
  <si>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</si>
  <si>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</si>
  <si>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</si>
  <si>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</si>
  <si>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</si>
  <si>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</si>
  <si>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</si>
  <si>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</si>
  <si>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</si>
  <si>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</si>
  <si>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</si>
  <si>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</si>
  <si>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</si>
  <si>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</si>
  <si>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</si>
  <si>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</si>
  <si>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</si>
  <si>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</si>
  <si>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</si>
  <si>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</si>
  <si>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</si>
  <si>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</si>
  <si>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</si>
  <si>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</si>
  <si>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</si>
  <si>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</si>
  <si>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</si>
  <si>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</si>
  <si>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</si>
  <si>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</si>
  <si>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</si>
  <si>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</si>
  <si>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</si>
  <si>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</si>
  <si>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</si>
  <si>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</si>
  <si>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</si>
  <si>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</si>
  <si>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</si>
  <si>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</si>
  <si>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</si>
  <si>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</si>
  <si>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</si>
  <si>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</si>
  <si>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</si>
  <si>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</si>
  <si>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</si>
  <si>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</si>
  <si>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</si>
  <si>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</si>
  <si>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</si>
  <si>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</si>
  <si>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</si>
  <si>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</si>
  <si>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</si>
  <si>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</si>
  <si>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</si>
  <si>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</si>
  <si>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</si>
  <si>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</si>
  <si>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</si>
  <si>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</si>
  <si>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</si>
  <si>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</si>
  <si>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</si>
  <si>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</si>
  <si>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</si>
  <si>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</si>
  <si>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</si>
  <si>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</si>
  <si>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</si>
  <si>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</si>
  <si>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</si>
  <si>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</si>
  <si>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</si>
  <si>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</si>
  <si>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</si>
  <si>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</si>
  <si>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</si>
  <si>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</si>
  <si>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</si>
  <si>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</si>
  <si>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</si>
  <si>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</si>
  <si>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</si>
  <si>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</si>
  <si>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</si>
  <si>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</si>
  <si>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</si>
  <si>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</si>
  <si>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</si>
  <si>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</si>
  <si>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</si>
  <si>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</si>
  <si>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</si>
  <si>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</si>
  <si>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</si>
  <si>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</si>
  <si>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</si>
  <si>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</si>
  <si>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</si>
  <si>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</si>
  <si>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</si>
  <si>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</si>
  <si>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</si>
  <si>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</si>
  <si>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</si>
  <si>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</si>
  <si>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</si>
  <si>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</si>
  <si>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</si>
  <si>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</si>
  <si>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</si>
  <si>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</si>
  <si>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</si>
  <si>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</si>
  <si>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</si>
  <si>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</si>
  <si>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</si>
  <si>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</si>
  <si>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</si>
  <si>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</si>
  <si>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</si>
  <si>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</si>
  <si>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</si>
  <si>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</si>
  <si>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</si>
  <si>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</si>
  <si>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</si>
  <si>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</si>
  <si>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</si>
  <si>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</si>
  <si>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</si>
  <si>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</si>
  <si>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</si>
  <si>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</si>
  <si>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</si>
  <si>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</si>
  <si>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</si>
  <si>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</si>
  <si>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</si>
  <si>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</si>
  <si>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</si>
  <si>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</si>
  <si>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</si>
  <si>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</si>
  <si>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</si>
  <si>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</si>
  <si>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</si>
  <si>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</si>
  <si>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</si>
  <si>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</si>
  <si>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</si>
  <si>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</si>
  <si>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</si>
  <si>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</si>
  <si>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</si>
  <si>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</si>
  <si>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</si>
  <si>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</si>
  <si>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</si>
  <si>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</si>
  <si>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</si>
  <si>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</si>
  <si>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</si>
  <si>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</si>
  <si>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</si>
  <si>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</si>
  <si>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</si>
  <si>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</si>
  <si>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</si>
  <si>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</si>
  <si>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</si>
  <si>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</si>
  <si>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</si>
  <si>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</si>
  <si>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</si>
  <si>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</si>
  <si>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</si>
  <si>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</si>
  <si>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</si>
  <si>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</si>
  <si>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</si>
  <si>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</si>
  <si>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</si>
  <si>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</si>
  <si>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</si>
  <si>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</si>
  <si>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</si>
  <si>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</si>
  <si>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</si>
  <si>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</si>
  <si>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</si>
  <si>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</si>
  <si>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</si>
  <si>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</si>
  <si>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</si>
  <si>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</si>
  <si>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</si>
  <si>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</si>
  <si>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</si>
  <si>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</si>
  <si>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</si>
  <si>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</si>
  <si>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</si>
  <si>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</si>
  <si>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</si>
  <si>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</si>
  <si>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</si>
  <si>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</si>
  <si>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</si>
  <si>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</si>
  <si>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</si>
  <si>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</si>
  <si>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</si>
  <si>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</si>
  <si>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</si>
  <si>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</si>
  <si>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</si>
  <si>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</si>
  <si>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</si>
  <si>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</si>
  <si>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</si>
  <si>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</si>
  <si>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</si>
  <si>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</si>
  <si>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</si>
  <si>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</si>
  <si>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</si>
  <si>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</si>
  <si>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</si>
  <si>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</si>
  <si>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</si>
  <si>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</si>
  <si>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</si>
  <si>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</si>
  <si>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</si>
  <si>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</si>
  <si>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</si>
  <si>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</si>
  <si>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</si>
  <si>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</si>
  <si>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</si>
  <si>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</si>
  <si>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</si>
  <si>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</si>
  <si>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</si>
  <si>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</si>
  <si>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</si>
  <si>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</si>
  <si>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</si>
  <si>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</si>
  <si>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</si>
  <si>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</si>
  <si>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</si>
  <si>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</si>
  <si>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</si>
  <si>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</si>
  <si>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</si>
  <si>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</si>
  <si>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</si>
  <si>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</si>
  <si>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</si>
  <si>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</si>
  <si>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</si>
  <si>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</si>
  <si>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</si>
  <si>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</si>
  <si>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</si>
  <si>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</si>
  <si>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</si>
  <si>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</si>
  <si>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</si>
  <si>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</si>
  <si>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</si>
  <si>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</si>
  <si>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</si>
  <si>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</si>
  <si>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</si>
  <si>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</si>
  <si>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</si>
  <si>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</si>
  <si>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</si>
  <si>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</si>
  <si>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</si>
  <si>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</si>
  <si>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</si>
  <si>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</si>
  <si>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</si>
  <si>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</si>
  <si>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</si>
  <si>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</si>
  <si>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</si>
  <si>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</si>
  <si>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</si>
  <si>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</si>
  <si>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</si>
  <si>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</si>
  <si>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</si>
  <si>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</si>
  <si>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</si>
  <si>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</si>
  <si>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</si>
  <si>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</si>
  <si>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</si>
  <si>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</si>
  <si>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</si>
  <si>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</si>
  <si>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</si>
  <si>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</si>
  <si>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</si>
  <si>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</si>
  <si>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</si>
  <si>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</si>
  <si>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</si>
  <si>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</si>
  <si>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</si>
  <si>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</si>
  <si>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</si>
  <si>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</si>
  <si>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</si>
  <si>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</si>
  <si>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</si>
  <si>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</si>
  <si>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</si>
  <si>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</si>
  <si>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</si>
  <si>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</si>
  <si>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</si>
  <si>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</si>
  <si>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</si>
  <si>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</si>
  <si>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</si>
  <si>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</si>
  <si>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</si>
  <si>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</si>
  <si>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</si>
  <si>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</si>
  <si>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</si>
  <si>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</si>
  <si>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</si>
  <si>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</si>
  <si>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</si>
  <si>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</si>
  <si>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</si>
  <si>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</si>
  <si>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</si>
  <si>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</si>
  <si>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</si>
  <si>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</si>
  <si>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</si>
  <si>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</si>
  <si>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</si>
  <si>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</si>
  <si>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</si>
  <si>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</si>
  <si>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</si>
  <si>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</si>
  <si>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</si>
  <si>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</si>
  <si>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</si>
  <si>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</si>
  <si>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</si>
  <si>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</si>
  <si>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</si>
  <si>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</si>
  <si>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</si>
  <si>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</si>
  <si>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</si>
  <si>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</si>
  <si>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</si>
  <si>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</si>
  <si>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</si>
  <si>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</si>
  <si>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</si>
  <si>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</si>
  <si>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</si>
  <si>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</si>
  <si>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</si>
  <si>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</si>
  <si>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</si>
  <si>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</si>
  <si>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</si>
  <si>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</si>
  <si>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</si>
  <si>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</si>
  <si>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</si>
  <si>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</si>
  <si>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</si>
  <si>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</si>
  <si>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</si>
  <si>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</si>
  <si>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</si>
  <si>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</si>
  <si>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</si>
  <si>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</si>
  <si>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</si>
  <si>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</si>
  <si>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</si>
  <si>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</si>
  <si>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</si>
  <si>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</si>
  <si>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</si>
  <si>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</si>
  <si>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</si>
  <si>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</si>
  <si>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</si>
  <si>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</si>
  <si>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</si>
  <si>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</si>
  <si>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</si>
  <si>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</si>
  <si>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</si>
  <si>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</si>
  <si>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</si>
  <si>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</si>
  <si>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</si>
  <si>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</si>
  <si>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</si>
  <si>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</si>
  <si>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</si>
  <si>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</si>
  <si>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</si>
  <si>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</si>
  <si>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</si>
  <si>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</si>
  <si>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</si>
  <si>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</si>
  <si>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</si>
  <si>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</si>
  <si>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</si>
  <si>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</si>
  <si>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</si>
  <si>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</si>
  <si>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</si>
  <si>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</si>
  <si>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</si>
  <si>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</si>
  <si>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</si>
  <si>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</si>
  <si>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</si>
  <si>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</si>
  <si>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</si>
  <si>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</si>
  <si>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</si>
  <si>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</si>
  <si>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</si>
  <si>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</si>
  <si>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</si>
  <si>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</si>
  <si>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</si>
  <si>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</si>
  <si>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</si>
  <si>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</si>
  <si>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</si>
  <si>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</si>
  <si>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</si>
  <si>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</si>
  <si>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</si>
  <si>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</si>
  <si>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</si>
  <si>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</si>
  <si>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</si>
  <si>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</si>
  <si>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</si>
  <si>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</si>
  <si>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</si>
  <si>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</si>
  <si>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</si>
  <si>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</si>
  <si>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</si>
  <si>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</si>
  <si>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</si>
  <si>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</si>
  <si>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</si>
  <si>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</si>
  <si>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</si>
  <si>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</si>
  <si>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</si>
  <si>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</si>
  <si>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</si>
  <si>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</si>
  <si>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</si>
  <si>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</si>
  <si>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</si>
  <si>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</si>
  <si>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</si>
  <si>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</si>
  <si>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</si>
  <si>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</si>
  <si>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</si>
  <si>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</si>
  <si>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</si>
  <si>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</si>
  <si>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</si>
  <si>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</si>
  <si>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</si>
  <si>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</si>
  <si>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</si>
  <si>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</si>
  <si>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</si>
  <si>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</si>
  <si>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</si>
  <si>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</si>
  <si>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</si>
  <si>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</si>
  <si>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</si>
  <si>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</si>
  <si>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</si>
  <si>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</si>
  <si>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</si>
  <si>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</si>
  <si>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</si>
  <si>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</si>
  <si>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</si>
  <si>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</si>
  <si>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</si>
  <si>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</si>
  <si>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</si>
  <si>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</si>
  <si>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</si>
  <si>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</si>
  <si>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</si>
  <si>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</si>
  <si>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</si>
  <si>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</si>
  <si>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</si>
  <si>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</si>
  <si>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</si>
  <si>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</si>
  <si>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</si>
  <si>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</si>
  <si>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</si>
  <si>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</si>
  <si>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</si>
  <si>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</si>
  <si>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</si>
  <si>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</si>
  <si>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</si>
  <si>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</si>
  <si>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</si>
  <si>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</si>
  <si>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</si>
  <si>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</si>
  <si>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</si>
  <si>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</si>
  <si>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</si>
  <si>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</si>
  <si>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</si>
  <si>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</si>
  <si>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</si>
  <si>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</si>
  <si>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</si>
  <si>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</si>
  <si>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</si>
  <si>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</si>
  <si>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</si>
  <si>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</si>
  <si>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</si>
  <si>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</si>
  <si>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</si>
  <si>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</si>
  <si>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</si>
  <si>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</si>
  <si>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</si>
  <si>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</si>
  <si>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</si>
  <si>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</si>
  <si>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</si>
  <si>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</si>
  <si>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</si>
  <si>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</si>
  <si>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</si>
  <si>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</si>
  <si>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</si>
  <si>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</si>
  <si>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</si>
  <si>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</si>
  <si>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</si>
  <si>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</si>
  <si>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</si>
  <si>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</si>
  <si>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</si>
  <si>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</si>
  <si>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</si>
  <si>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</si>
  <si>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</si>
  <si>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</si>
  <si>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</si>
  <si>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</si>
  <si>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</si>
  <si>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</si>
  <si>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</si>
  <si>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</si>
  <si>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</si>
  <si>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</si>
  <si>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</si>
  <si>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</si>
  <si>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</si>
  <si>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</si>
  <si>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</si>
  <si>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</si>
  <si>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</si>
  <si>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</si>
  <si>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</si>
  <si>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</si>
  <si>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</si>
  <si>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</si>
  <si>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</si>
  <si>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</si>
  <si>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</si>
  <si>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</si>
  <si>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</si>
  <si>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</si>
  <si>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</si>
  <si>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</si>
  <si>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</si>
  <si>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</si>
  <si>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</si>
  <si>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</si>
  <si>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</si>
  <si>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</si>
  <si>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</si>
  <si>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</si>
  <si>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</si>
  <si>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</si>
  <si>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</si>
  <si>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</si>
  <si>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</si>
  <si>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</si>
  <si>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</si>
  <si>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</si>
  <si>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</si>
  <si>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</si>
  <si>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</si>
  <si>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</si>
  <si>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</si>
  <si>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</si>
  <si>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</si>
  <si>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</si>
  <si>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</si>
  <si>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</si>
  <si>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</si>
  <si>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</si>
  <si>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</si>
  <si>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</si>
  <si>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</si>
  <si>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</si>
  <si>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</si>
  <si>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</si>
  <si>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</si>
  <si>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</si>
  <si>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</si>
  <si>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</si>
  <si>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</si>
  <si>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</si>
  <si>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</si>
  <si>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</si>
  <si>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</si>
  <si>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</si>
  <si>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</si>
  <si>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</si>
  <si>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</si>
  <si>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</si>
  <si>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</si>
  <si>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</si>
  <si>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</si>
  <si>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</si>
  <si>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</si>
  <si>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</si>
  <si>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</si>
  <si>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</si>
  <si>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</si>
  <si>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</si>
  <si>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</si>
  <si>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</si>
  <si>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</si>
  <si>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</si>
  <si>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</si>
  <si>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</si>
  <si>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</si>
  <si>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</si>
  <si>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</si>
  <si>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</si>
  <si>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</si>
  <si>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</si>
  <si>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</si>
  <si>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</si>
  <si>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</si>
  <si>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</si>
  <si>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</si>
  <si>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</si>
  <si>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</si>
  <si>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</si>
  <si>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</si>
  <si>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</si>
  <si>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</si>
  <si>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</si>
  <si>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</si>
  <si>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</si>
  <si>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</si>
  <si>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</si>
  <si>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</si>
  <si>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</si>
  <si>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</si>
  <si>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</si>
  <si>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</si>
  <si>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</si>
  <si>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</si>
  <si>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</si>
  <si>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</si>
  <si>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</si>
  <si>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</si>
  <si>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</si>
  <si>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</si>
  <si>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</si>
  <si>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</si>
  <si>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</si>
  <si>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</si>
  <si>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</si>
  <si>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</si>
  <si>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</si>
  <si>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</si>
  <si>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</si>
  <si>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</si>
  <si>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</si>
  <si>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</si>
  <si>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</si>
  <si>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</si>
  <si>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</si>
  <si>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</si>
  <si>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</si>
  <si>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</si>
  <si>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</si>
  <si>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</si>
  <si>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</si>
  <si>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</si>
  <si>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</si>
  <si>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</si>
  <si>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</si>
  <si>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</si>
  <si>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</si>
  <si>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</si>
  <si>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</si>
  <si>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</si>
  <si>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</si>
  <si>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</si>
  <si>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</si>
  <si>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</si>
  <si>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</si>
  <si>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</si>
  <si>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</si>
  <si>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</si>
  <si>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</si>
  <si>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</si>
  <si>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</si>
  <si>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</si>
  <si>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</si>
  <si>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</si>
  <si>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</si>
  <si>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</si>
  <si>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</si>
  <si>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</si>
  <si>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</si>
  <si>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</si>
  <si>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</si>
  <si>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</si>
  <si>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</si>
  <si>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</si>
  <si>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</si>
  <si>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</si>
  <si>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</si>
  <si>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</si>
  <si>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</si>
  <si>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</si>
  <si>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</si>
  <si>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</si>
  <si>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</si>
  <si>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</si>
  <si>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</si>
  <si>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</si>
  <si>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</si>
  <si>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</si>
  <si>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</si>
  <si>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</si>
  <si>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</si>
  <si>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</si>
  <si>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</si>
  <si>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</si>
  <si>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</si>
  <si>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</si>
  <si>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</si>
  <si>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</si>
  <si>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</si>
  <si>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</si>
  <si>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</si>
  <si>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</si>
  <si>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</si>
  <si>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</si>
  <si>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</si>
  <si>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</si>
  <si>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</si>
  <si>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</si>
  <si>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</si>
  <si>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</si>
  <si>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</si>
  <si>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</si>
  <si>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</si>
  <si>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</si>
  <si>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</si>
  <si>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</si>
  <si>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</si>
  <si>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</si>
  <si>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</si>
  <si>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</si>
  <si>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</si>
  <si>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</si>
  <si>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</si>
  <si>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</si>
  <si>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</si>
  <si>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</si>
  <si>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</si>
  <si>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</si>
  <si>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</si>
  <si>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</si>
  <si>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</si>
  <si>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</si>
  <si>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</si>
  <si>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</si>
  <si>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</si>
  <si>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</si>
  <si>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</si>
  <si>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</si>
  <si>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</si>
  <si>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</si>
  <si>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</si>
  <si>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</si>
  <si>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</si>
  <si>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</si>
  <si>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</si>
  <si>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</si>
  <si>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</si>
  <si>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</si>
  <si>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</si>
  <si>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</si>
  <si>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</si>
  <si>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</si>
  <si>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</si>
  <si>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</si>
  <si>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</si>
  <si>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</si>
  <si>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</si>
  <si>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</si>
  <si>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</si>
  <si>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</si>
  <si>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</si>
  <si>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</si>
  <si>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</si>
  <si>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</si>
  <si>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</si>
  <si>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</si>
  <si>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</si>
  <si>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</si>
  <si>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</si>
  <si>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</si>
  <si>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</si>
  <si>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</si>
  <si>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</si>
  <si>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</si>
  <si>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</si>
  <si>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</si>
  <si>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</si>
  <si>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</si>
  <si>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</si>
  <si>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</si>
  <si>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</si>
  <si>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</si>
  <si>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</si>
  <si>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</si>
  <si>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</si>
  <si>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</si>
  <si>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</si>
  <si>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</si>
  <si>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</si>
  <si>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</si>
  <si>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</si>
  <si>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</si>
  <si>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</si>
  <si>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</si>
  <si>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</si>
  <si>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</si>
  <si>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</si>
  <si>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</si>
  <si>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</si>
  <si>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</si>
  <si>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</si>
  <si>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</si>
  <si>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</si>
  <si>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</si>
  <si>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</si>
  <si>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</si>
  <si>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</si>
  <si>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</si>
  <si>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</si>
  <si>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</si>
  <si>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</si>
  <si>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</si>
  <si>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</si>
  <si>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</si>
  <si>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</si>
  <si>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</si>
  <si>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</si>
  <si>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</si>
  <si>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</si>
  <si>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</si>
  <si>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</si>
  <si>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</si>
  <si>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</si>
  <si>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</si>
  <si>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</si>
  <si>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</si>
  <si>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</si>
  <si>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</si>
  <si>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</si>
  <si>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</si>
  <si>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</si>
  <si>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</si>
  <si>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</si>
  <si>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</si>
  <si>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</si>
  <si>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</si>
  <si>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</si>
  <si>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</si>
  <si>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</si>
  <si>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</si>
  <si>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</si>
  <si>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</si>
  <si>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</si>
  <si>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</si>
  <si>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</si>
  <si>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</si>
  <si>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</si>
  <si>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</si>
  <si>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</si>
  <si>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</si>
  <si>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</si>
  <si>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</si>
  <si>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</si>
  <si>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</si>
  <si>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</si>
  <si>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</si>
  <si>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</si>
  <si>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</si>
  <si>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</si>
  <si>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</si>
  <si>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</si>
  <si>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</si>
  <si>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</si>
  <si>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</si>
  <si>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</si>
  <si>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</si>
  <si>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</si>
  <si>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</si>
  <si>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</si>
  <si>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</si>
  <si>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</si>
  <si>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</si>
  <si>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</si>
  <si>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</si>
  <si>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</si>
  <si>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</si>
  <si>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</si>
  <si>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</si>
  <si>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</si>
  <si>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</si>
  <si>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</si>
  <si>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</si>
  <si>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</si>
  <si>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</si>
  <si>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</si>
  <si>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</si>
  <si>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</si>
  <si>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</si>
  <si>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</si>
  <si>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</si>
  <si>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</si>
  <si>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</si>
  <si>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</si>
  <si>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</si>
  <si>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</si>
  <si>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</si>
  <si>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</si>
  <si>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</si>
  <si>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</si>
  <si>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</si>
  <si>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</si>
  <si>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</si>
  <si>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</si>
  <si>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</si>
  <si>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</si>
  <si>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</si>
  <si>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</si>
  <si>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</si>
  <si>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</si>
  <si>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</si>
  <si>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</si>
  <si>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</si>
  <si>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</si>
  <si>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</si>
  <si>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</si>
  <si>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</si>
  <si>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</si>
  <si>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</si>
  <si>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</si>
  <si>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</si>
  <si>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</si>
  <si>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</si>
  <si>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</si>
  <si>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</si>
  <si>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</si>
  <si>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</si>
  <si>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</si>
  <si>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</si>
  <si>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</si>
  <si>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</si>
  <si>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</si>
  <si>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</si>
  <si>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</si>
  <si>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</si>
  <si>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</si>
  <si>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</si>
  <si>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</si>
  <si>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</si>
  <si>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</si>
  <si>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</si>
  <si>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</si>
  <si>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</si>
  <si>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</si>
  <si>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</si>
  <si>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</si>
  <si>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</si>
  <si>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</si>
  <si>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</si>
  <si>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</si>
  <si>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</si>
  <si>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</si>
  <si>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</si>
  <si>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</si>
  <si>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</si>
  <si>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</si>
  <si>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</si>
  <si>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</si>
  <si>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</si>
  <si>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</si>
  <si>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</si>
  <si>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</si>
  <si>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</si>
  <si>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</si>
  <si>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</si>
  <si>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</si>
  <si>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</si>
  <si>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</si>
  <si>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</si>
  <si>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</si>
  <si>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</si>
  <si>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</si>
  <si>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</si>
  <si>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</si>
  <si>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</si>
  <si>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</si>
  <si>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</si>
  <si>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</si>
  <si>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</si>
  <si>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</si>
  <si>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</si>
  <si>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</si>
  <si>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</si>
  <si>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</si>
  <si>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</si>
  <si>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</si>
  <si>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</si>
  <si>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</si>
  <si>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</si>
  <si>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</si>
  <si>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</si>
  <si>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</si>
  <si>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</si>
  <si>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</si>
  <si>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</si>
  <si>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</si>
  <si>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</si>
  <si>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</si>
  <si>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</si>
  <si>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</si>
  <si>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</si>
  <si>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</si>
  <si>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</si>
  <si>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</si>
  <si>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</si>
  <si>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</si>
  <si>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</si>
  <si>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</si>
  <si>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</si>
  <si>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</si>
  <si>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</si>
  <si>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</si>
  <si>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</si>
  <si>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</si>
  <si>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</si>
  <si>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</si>
  <si>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</si>
  <si>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</si>
  <si>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</si>
  <si>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</si>
  <si>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</si>
  <si>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</si>
  <si>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</si>
  <si>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</si>
  <si>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</si>
  <si>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</si>
  <si>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</si>
  <si>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</si>
  <si>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</si>
  <si>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</si>
  <si>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</si>
  <si>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</si>
  <si>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</si>
  <si>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</si>
  <si>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</si>
  <si>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</si>
  <si>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</si>
  <si>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</si>
  <si>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</si>
  <si>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</si>
  <si>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</si>
  <si>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</si>
  <si>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</si>
  <si>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</si>
  <si>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</si>
  <si>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</si>
  <si>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</si>
  <si>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</si>
  <si>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</si>
  <si>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</si>
  <si>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</si>
  <si>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</si>
  <si>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</si>
  <si>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</si>
  <si>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</si>
  <si>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</si>
  <si>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</si>
  <si>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</si>
  <si>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</si>
  <si>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</si>
  <si>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</si>
  <si>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</si>
  <si>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</si>
  <si>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</si>
  <si>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</si>
  <si>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</si>
  <si>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</si>
  <si>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</si>
  <si>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</si>
  <si>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</si>
  <si>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</si>
  <si>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</si>
  <si>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</si>
  <si>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</si>
  <si>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</si>
  <si>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</si>
  <si>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</si>
  <si>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</si>
  <si>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</si>
  <si>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</si>
  <si>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</si>
  <si>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</si>
  <si>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</si>
  <si>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</si>
  <si>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</si>
  <si>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</si>
  <si>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</si>
  <si>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</si>
  <si>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</si>
  <si>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</si>
  <si>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</si>
  <si>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</si>
  <si>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</si>
  <si>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</si>
  <si>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</si>
  <si>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</si>
  <si>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</si>
  <si>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</si>
  <si>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</si>
  <si>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</si>
  <si>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</si>
  <si>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</si>
  <si>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</si>
  <si>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</si>
  <si>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</si>
  <si>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</si>
  <si>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</si>
  <si>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</si>
  <si>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</si>
  <si>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</si>
  <si>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</si>
  <si>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</si>
  <si>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</si>
  <si>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</si>
  <si>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</si>
  <si>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</si>
  <si>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</si>
  <si>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</si>
  <si>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</si>
  <si>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</si>
  <si>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</si>
  <si>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</si>
  <si>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</si>
  <si>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</si>
  <si>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</si>
  <si>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</si>
  <si>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</si>
  <si>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</si>
  <si>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</si>
  <si>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</si>
  <si>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</si>
  <si>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</si>
  <si>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</si>
  <si>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</si>
  <si>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</si>
  <si>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</si>
  <si>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</si>
  <si>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</si>
  <si>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</si>
  <si>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</si>
  <si>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</si>
  <si>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</si>
  <si>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</si>
  <si>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</si>
  <si>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</si>
  <si>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</si>
  <si>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</si>
  <si>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</si>
  <si>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</si>
  <si>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</si>
  <si>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</si>
  <si>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</si>
  <si>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</si>
  <si>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</si>
  <si>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</si>
  <si>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</si>
  <si>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</si>
  <si>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</si>
  <si>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</si>
  <si>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</si>
  <si>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</si>
  <si>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</si>
  <si>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</si>
  <si>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</si>
  <si>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</si>
  <si>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</si>
  <si>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</si>
  <si>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</si>
  <si>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</si>
  <si>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</si>
  <si>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</si>
  <si>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</si>
  <si>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</si>
  <si>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</si>
  <si>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</si>
  <si>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</si>
  <si>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</si>
  <si>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</si>
  <si>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</si>
  <si>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</si>
  <si>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</si>
  <si>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</si>
  <si>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</si>
  <si>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</si>
  <si>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</si>
  <si>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</si>
  <si>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</si>
  <si>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</si>
  <si>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</si>
  <si>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</si>
  <si>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</si>
  <si>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</si>
  <si>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</si>
  <si>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</si>
  <si>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</si>
  <si>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</si>
  <si>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</si>
  <si>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</si>
  <si>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</si>
  <si>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</si>
  <si>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</si>
  <si>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</si>
  <si>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</si>
  <si>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</si>
  <si>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</si>
  <si>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</si>
  <si>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</si>
  <si>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</si>
  <si>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</si>
  <si>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</si>
  <si>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</si>
  <si>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</si>
  <si>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</si>
  <si>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</si>
  <si>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</si>
  <si>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</si>
  <si>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</si>
  <si>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</si>
  <si>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</si>
  <si>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</si>
  <si>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</si>
  <si>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</si>
  <si>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</si>
  <si>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</si>
  <si>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</si>
  <si>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</si>
  <si>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</si>
  <si>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</si>
  <si>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</si>
  <si>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</si>
  <si>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</si>
  <si>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</si>
  <si>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</si>
  <si>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</si>
  <si>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</si>
  <si>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</si>
  <si>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</si>
  <si>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</si>
  <si>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</si>
  <si>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</si>
  <si>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</si>
  <si>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</si>
  <si>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</si>
  <si>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</si>
  <si>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</si>
  <si>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</si>
  <si>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</si>
  <si>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</si>
  <si>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</si>
  <si>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</si>
  <si>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</si>
  <si>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</si>
  <si>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</si>
  <si>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</si>
  <si>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</si>
  <si>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</si>
  <si>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</si>
  <si>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</si>
  <si>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</si>
  <si>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</si>
  <si>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</si>
  <si>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</si>
  <si>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</si>
  <si>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</si>
  <si>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</si>
  <si>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</si>
  <si>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</si>
  <si>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</si>
  <si>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</si>
  <si>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</si>
  <si>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</si>
  <si>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</si>
  <si>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</si>
  <si>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</si>
  <si>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</si>
  <si>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</si>
  <si>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</si>
  <si>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</si>
  <si>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</si>
  <si>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</si>
  <si>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</si>
  <si>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</si>
  <si>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</si>
  <si>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</si>
  <si>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</si>
  <si>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</si>
  <si>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</si>
  <si>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</si>
  <si>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</si>
  <si>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</si>
  <si>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</si>
  <si>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</si>
  <si>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</si>
  <si>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</si>
  <si>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</si>
  <si>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</si>
  <si>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</si>
  <si>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</si>
  <si>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</si>
  <si>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</si>
  <si>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</si>
  <si>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</si>
  <si>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</si>
  <si>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</si>
  <si>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</si>
  <si>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</si>
  <si>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</si>
  <si>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</si>
  <si>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</si>
  <si>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</si>
  <si>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</si>
  <si>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</si>
  <si>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</si>
  <si>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</si>
  <si>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</si>
  <si>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</si>
  <si>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</si>
  <si>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</si>
  <si>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</si>
  <si>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</si>
  <si>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</si>
  <si>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</si>
  <si>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</si>
  <si>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</si>
  <si>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</si>
  <si>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</si>
  <si>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</si>
  <si>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</si>
  <si>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</si>
  <si>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</si>
  <si>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</si>
  <si>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</si>
  <si>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</si>
  <si>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</si>
  <si>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</si>
  <si>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</si>
  <si>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</si>
  <si>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</si>
  <si>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</si>
  <si>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</si>
  <si>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</si>
  <si>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</si>
  <si>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</si>
  <si>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</si>
  <si>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</si>
  <si>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</si>
  <si>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</si>
  <si>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</si>
  <si>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</si>
  <si>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</si>
  <si>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</si>
  <si>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</si>
  <si>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</si>
  <si>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</si>
  <si>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</si>
  <si>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</si>
  <si>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</si>
  <si>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</si>
  <si>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</si>
  <si>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</si>
  <si>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</si>
  <si>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</si>
  <si>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</si>
  <si>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</si>
  <si>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</si>
  <si>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</si>
  <si>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</si>
  <si>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</si>
  <si>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</si>
  <si>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</si>
  <si>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</si>
  <si>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</si>
  <si>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</si>
  <si>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</si>
  <si>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</si>
  <si>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</si>
  <si>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</si>
  <si>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</si>
  <si>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</si>
  <si>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</si>
  <si>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</si>
  <si>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</si>
  <si>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</si>
  <si>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</si>
  <si>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</si>
  <si>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</si>
  <si>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</si>
  <si>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</si>
  <si>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</si>
  <si>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</si>
  <si>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</si>
  <si>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</si>
  <si>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</si>
  <si>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</si>
  <si>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</si>
  <si>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</si>
  <si>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</si>
  <si>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</si>
  <si>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</si>
  <si>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</si>
  <si>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</si>
  <si>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</si>
  <si>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</si>
  <si>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</si>
  <si>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</si>
  <si>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</si>
  <si>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</si>
  <si>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</si>
  <si>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</si>
  <si>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</si>
  <si>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</si>
  <si>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</si>
  <si>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</si>
  <si>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</si>
  <si>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</si>
  <si>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</si>
  <si>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</si>
  <si>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</si>
  <si>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</si>
  <si>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</si>
  <si>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</si>
  <si>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</si>
  <si>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</si>
  <si>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</si>
  <si>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</si>
  <si>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</si>
  <si>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</si>
  <si>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</si>
  <si>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</si>
  <si>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</si>
  <si>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</si>
  <si>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</si>
  <si>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</si>
  <si>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</si>
  <si>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</si>
  <si>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</si>
  <si>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</si>
  <si>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</si>
  <si>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</si>
  <si>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</si>
  <si>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</si>
  <si>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</si>
  <si>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</si>
  <si>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</si>
  <si>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</si>
  <si>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</si>
  <si>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</si>
  <si>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</si>
  <si>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</si>
  <si>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</si>
  <si>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</si>
  <si>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</si>
  <si>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</si>
  <si>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</si>
  <si>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</si>
  <si>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</si>
  <si>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</si>
  <si>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</si>
  <si>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</si>
  <si>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</si>
  <si>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</si>
  <si>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</si>
  <si>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</si>
  <si>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</si>
  <si>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</si>
  <si>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</si>
  <si>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</si>
  <si>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</si>
  <si>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</si>
  <si>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</si>
  <si>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</si>
  <si>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</si>
  <si>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</si>
  <si>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</si>
  <si>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</si>
  <si>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</si>
  <si>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</si>
  <si>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</si>
  <si>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</si>
  <si>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</si>
  <si>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</si>
  <si>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</si>
  <si>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</si>
  <si>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</si>
  <si>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</si>
  <si>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</si>
  <si>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</si>
  <si>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</si>
  <si>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</si>
  <si>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</si>
  <si>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</si>
  <si>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</si>
  <si>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</si>
  <si>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</si>
  <si>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</si>
  <si>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</si>
  <si>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</si>
  <si>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</si>
  <si>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</si>
  <si>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</si>
  <si>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</si>
  <si>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</si>
  <si>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</si>
  <si>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</si>
  <si>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</si>
  <si>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</si>
  <si>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</si>
  <si>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</si>
  <si>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</si>
  <si>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</si>
  <si>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</si>
  <si>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</si>
  <si>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</si>
  <si>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</si>
  <si>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</si>
  <si>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</si>
  <si>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</si>
  <si>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</si>
  <si>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</si>
  <si>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</si>
  <si>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</si>
  <si>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</si>
  <si>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</si>
  <si>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</si>
  <si>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</si>
  <si>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</si>
  <si>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</si>
  <si>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</si>
  <si>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</si>
  <si>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</si>
  <si>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</si>
  <si>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</si>
  <si>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</si>
  <si>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</si>
  <si>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</si>
  <si>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</si>
  <si>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</si>
  <si>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</si>
  <si>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</si>
  <si>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</si>
  <si>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</si>
  <si>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</si>
  <si>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</si>
  <si>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</si>
  <si>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</si>
  <si>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</si>
  <si>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</si>
  <si>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</si>
  <si>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</si>
  <si>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</si>
  <si>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</si>
  <si>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</si>
  <si>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</si>
  <si>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</si>
  <si>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</si>
  <si>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</si>
  <si>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</si>
  <si>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</si>
  <si>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</si>
  <si>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</si>
  <si>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</si>
  <si>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</si>
  <si>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</si>
  <si>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</si>
  <si>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</si>
  <si>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</si>
  <si>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</si>
  <si>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</si>
  <si>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</si>
  <si>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</si>
  <si>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</si>
  <si>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</si>
  <si>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</si>
  <si>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</si>
  <si>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</si>
  <si>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</si>
  <si>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</si>
  <si>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</si>
  <si>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</si>
  <si>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</si>
  <si>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</si>
  <si>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</si>
  <si>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</si>
  <si>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</si>
  <si>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</si>
  <si>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</si>
  <si>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</si>
  <si>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</si>
  <si>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</si>
  <si>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</si>
  <si>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</si>
  <si>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</si>
  <si>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</si>
  <si>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</si>
  <si>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</si>
  <si>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</si>
  <si>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</si>
  <si>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</si>
  <si>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</si>
  <si>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</si>
  <si>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</si>
  <si>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</si>
  <si>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</si>
  <si>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</si>
  <si>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</si>
  <si>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</si>
  <si>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</si>
  <si>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</si>
  <si>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</si>
  <si>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</si>
  <si>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</si>
  <si>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</si>
  <si>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</si>
  <si>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</si>
  <si>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</si>
  <si>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</si>
  <si>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</si>
  <si>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</si>
  <si>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</si>
  <si>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</si>
  <si>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</si>
  <si>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</si>
  <si>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</si>
  <si>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</si>
  <si>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</si>
  <si>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</si>
  <si>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</si>
  <si>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</si>
  <si>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</si>
  <si>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</si>
  <si>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</si>
  <si>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</si>
  <si>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</si>
  <si>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</si>
  <si>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</si>
  <si>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</si>
  <si>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</si>
  <si>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</si>
  <si>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</si>
  <si>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</si>
  <si>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</si>
  <si>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</si>
  <si>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</si>
  <si>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</si>
  <si>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</si>
  <si>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</si>
  <si>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</si>
  <si>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</si>
  <si>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</si>
  <si>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</si>
  <si>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</si>
  <si>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</si>
  <si>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</si>
  <si>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</si>
  <si>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</si>
  <si>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</si>
  <si>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</si>
  <si>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</si>
  <si>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</si>
  <si>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</si>
  <si>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</si>
  <si>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</si>
  <si>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</si>
  <si>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</si>
  <si>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</si>
  <si>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</si>
  <si>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</si>
  <si>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</si>
  <si>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</si>
  <si>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</si>
  <si>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</si>
  <si>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</si>
  <si>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</si>
  <si>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</si>
  <si>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</si>
  <si>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</si>
  <si>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</si>
  <si>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</si>
  <si>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</si>
  <si>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</si>
  <si>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</si>
  <si>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</si>
  <si>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</si>
  <si>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</si>
  <si>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</si>
  <si>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</si>
  <si>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</si>
  <si>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</si>
  <si>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</si>
  <si>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</si>
  <si>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</si>
  <si>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</si>
  <si>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</si>
  <si>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</si>
  <si>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</si>
  <si>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</si>
  <si>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</si>
  <si>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</si>
  <si>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</si>
  <si>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</si>
  <si>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</si>
  <si>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</si>
  <si>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</si>
  <si>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</si>
  <si>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</si>
  <si>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</si>
  <si>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</si>
  <si>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</si>
  <si>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</si>
  <si>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</si>
  <si>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</si>
  <si>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</si>
  <si>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</si>
  <si>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</si>
  <si>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</si>
  <si>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</si>
  <si>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</si>
  <si>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</si>
  <si>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</si>
  <si>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</si>
  <si>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</si>
  <si>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</si>
  <si>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</si>
  <si>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</si>
  <si>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</si>
  <si>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</si>
  <si>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</si>
  <si>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</si>
  <si>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</si>
  <si>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</si>
  <si>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</si>
  <si>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</si>
  <si>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</si>
  <si>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</si>
  <si>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</si>
  <si>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</si>
  <si>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</si>
  <si>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</si>
  <si>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</si>
  <si>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</si>
  <si>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</si>
  <si>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</si>
  <si>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</si>
  <si>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</si>
  <si>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</si>
  <si>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</si>
  <si>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</si>
  <si>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</si>
  <si>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</si>
  <si>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</si>
  <si>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</si>
  <si>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</si>
  <si>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</si>
  <si>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</si>
  <si>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</si>
  <si>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</si>
  <si>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</si>
  <si>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</si>
  <si>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</si>
  <si>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</si>
  <si>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</si>
  <si>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</si>
  <si>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</si>
  <si>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</si>
  <si>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</si>
  <si>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</si>
  <si>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</si>
  <si>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</si>
  <si>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</si>
  <si>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</si>
  <si>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</si>
  <si>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</si>
  <si>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</si>
  <si>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</si>
  <si>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</si>
  <si>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</si>
  <si>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</si>
  <si>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</si>
  <si>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</si>
  <si>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</si>
  <si>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</si>
  <si>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</si>
  <si>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</si>
  <si>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</si>
  <si>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</si>
  <si>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</si>
  <si>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</si>
  <si>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</si>
  <si>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</si>
  <si>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</si>
  <si>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</si>
  <si>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</si>
  <si>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</si>
  <si>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</si>
  <si>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</si>
  <si>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</si>
  <si>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</si>
  <si>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</si>
  <si>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</si>
  <si>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</si>
  <si>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</si>
  <si>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</si>
  <si>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</si>
  <si>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</si>
  <si>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</si>
  <si>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</si>
  <si>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</si>
  <si>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</si>
  <si>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</si>
  <si>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</si>
  <si>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</si>
  <si>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</si>
  <si>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</si>
  <si>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</si>
  <si>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</si>
  <si>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</si>
  <si>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</si>
  <si>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</si>
  <si>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</si>
  <si>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</si>
  <si>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</si>
  <si>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</si>
  <si>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</si>
  <si>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</si>
  <si>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</si>
  <si>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</si>
  <si>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</si>
  <si>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</si>
  <si>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</si>
  <si>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</si>
  <si>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</si>
  <si>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</si>
  <si>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</si>
  <si>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</si>
  <si>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</si>
  <si>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</si>
  <si>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</si>
  <si>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</si>
  <si>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</si>
  <si>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</si>
  <si>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</si>
  <si>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</si>
  <si>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</si>
  <si>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</si>
  <si>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</si>
  <si>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</si>
  <si>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</si>
  <si>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</si>
  <si>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</si>
  <si>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</si>
  <si>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</si>
  <si>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</si>
  <si>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</si>
  <si>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</si>
  <si>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</si>
  <si>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</si>
  <si>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</si>
  <si>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</si>
  <si>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</si>
  <si>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</si>
  <si>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</si>
  <si>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</si>
  <si>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</si>
  <si>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</si>
  <si>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</si>
  <si>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</si>
  <si>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</si>
  <si>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</si>
  <si>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</si>
  <si>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</si>
  <si>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</si>
  <si>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</si>
  <si>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</si>
  <si>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</si>
  <si>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</si>
  <si>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</si>
  <si>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</si>
  <si>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</si>
  <si>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</si>
  <si>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</si>
  <si>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</si>
  <si>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</si>
  <si>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</si>
  <si>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</si>
  <si>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</si>
  <si>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</si>
  <si>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</si>
  <si>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</si>
  <si>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</si>
  <si>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</si>
  <si>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</si>
  <si>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</si>
  <si>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</si>
  <si>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</si>
  <si>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</si>
  <si>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</si>
  <si>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</si>
  <si>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</si>
  <si>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</si>
  <si>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</si>
  <si>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</si>
  <si>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</si>
  <si>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</si>
  <si>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</si>
  <si>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</si>
  <si>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</si>
  <si>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</si>
  <si>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</si>
  <si>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</si>
  <si>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</si>
  <si>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</si>
  <si>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</si>
  <si>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</si>
  <si>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</si>
  <si>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</si>
  <si>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</si>
  <si>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</si>
  <si>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</si>
  <si>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</si>
  <si>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</si>
  <si>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</si>
  <si>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</si>
  <si>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</si>
  <si>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</si>
  <si>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</si>
  <si>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</si>
  <si>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</si>
  <si>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</si>
  <si>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</si>
  <si>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</si>
  <si>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</si>
  <si>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</si>
  <si>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</si>
  <si>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</si>
  <si>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</si>
  <si>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</si>
  <si>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</si>
  <si>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</si>
  <si>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</si>
  <si>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</si>
  <si>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</si>
  <si>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</si>
  <si>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</si>
  <si>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</si>
  <si>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</si>
  <si>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</si>
  <si>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</si>
  <si>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</si>
  <si>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</si>
  <si>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</si>
  <si>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</si>
  <si>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</si>
  <si>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</si>
  <si>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</si>
  <si>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</si>
  <si>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</si>
  <si>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</si>
  <si>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</si>
  <si>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</si>
  <si>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</si>
  <si>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</si>
  <si>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</si>
  <si>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</si>
  <si>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</si>
  <si>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</si>
  <si>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</si>
  <si>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</si>
  <si>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</si>
  <si>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</si>
  <si>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</si>
  <si>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</si>
  <si>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</si>
  <si>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</si>
  <si>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</si>
  <si>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</si>
  <si>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</si>
  <si>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</si>
  <si>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</si>
  <si>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</si>
  <si>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</si>
  <si>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</si>
  <si>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</si>
  <si>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</si>
  <si>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</si>
  <si>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</si>
  <si>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</si>
  <si>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</si>
  <si>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</si>
  <si>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</si>
  <si>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</si>
  <si>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</si>
  <si>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</si>
  <si>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</si>
  <si>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</si>
  <si>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</si>
  <si>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</si>
  <si>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</si>
  <si>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</si>
  <si>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</si>
  <si>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</si>
  <si>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</si>
  <si>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</si>
  <si>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</si>
  <si>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</si>
  <si>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</si>
  <si>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</si>
  <si>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</si>
  <si>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</si>
  <si>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</si>
  <si>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</si>
  <si>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</si>
  <si>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</si>
  <si>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</si>
  <si>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</si>
  <si>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</si>
  <si>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</si>
  <si>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</si>
  <si>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</si>
  <si>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</si>
  <si>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</si>
  <si>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</si>
  <si>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</si>
  <si>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</si>
  <si>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</si>
  <si>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</si>
  <si>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</si>
  <si>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</si>
  <si>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</si>
  <si>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</si>
  <si>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</si>
  <si>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</si>
  <si>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</si>
  <si>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</si>
  <si>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</si>
  <si>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</si>
  <si>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</si>
  <si>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</si>
  <si>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</si>
  <si>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</si>
  <si>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</si>
  <si>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</si>
  <si>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</si>
  <si>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</si>
  <si>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</si>
  <si>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</si>
  <si>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</si>
  <si>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</si>
  <si>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</si>
  <si>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</si>
  <si>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</si>
  <si>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</si>
  <si>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</si>
  <si>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</si>
  <si>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</si>
  <si>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</si>
  <si>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</si>
  <si>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</si>
  <si>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</si>
  <si>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</si>
  <si>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</si>
  <si>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</si>
  <si>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</si>
  <si>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</si>
  <si>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</si>
  <si>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</si>
  <si>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</si>
  <si>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</si>
  <si>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</si>
  <si>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</si>
  <si>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</si>
  <si>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</si>
  <si>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</si>
  <si>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</si>
  <si>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</si>
  <si>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</si>
  <si>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</si>
  <si>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</si>
  <si>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</si>
  <si>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</si>
  <si>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</si>
  <si>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</si>
  <si>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</si>
  <si>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</si>
  <si>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</si>
  <si>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</si>
  <si>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</si>
  <si>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</si>
  <si>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</si>
  <si>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</si>
  <si>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</si>
  <si>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</si>
  <si>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</si>
  <si>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</si>
  <si>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</si>
  <si>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</si>
  <si>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</si>
  <si>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</si>
  <si>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</si>
  <si>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</si>
  <si>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</si>
  <si>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</si>
  <si>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</si>
  <si>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</si>
  <si>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</si>
  <si>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</si>
  <si>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</si>
  <si>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</si>
  <si>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</si>
  <si>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</si>
  <si>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</si>
  <si>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</si>
  <si>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</si>
  <si>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</si>
  <si>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</si>
  <si>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</si>
  <si>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</si>
  <si>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</si>
  <si>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</si>
  <si>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</si>
  <si>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</si>
  <si>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</si>
  <si>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</si>
  <si>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</si>
  <si>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</si>
  <si>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</si>
  <si>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</si>
  <si>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</si>
  <si>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</si>
  <si>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</si>
  <si>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</si>
  <si>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</si>
  <si>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</si>
  <si>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</si>
  <si>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</si>
  <si>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</si>
  <si>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</si>
  <si>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</si>
  <si>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</si>
  <si>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</si>
  <si>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</si>
  <si>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</si>
  <si>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</si>
  <si>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</si>
  <si>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</si>
  <si>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</si>
  <si>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</si>
  <si>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</si>
  <si>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</si>
  <si>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</si>
  <si>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</si>
  <si>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</si>
  <si>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</si>
  <si>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</si>
  <si>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</si>
  <si>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</si>
  <si>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</si>
  <si>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</si>
  <si>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</si>
  <si>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</si>
  <si>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</si>
  <si>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</si>
  <si>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</si>
  <si>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</si>
  <si>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</si>
  <si>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</si>
  <si>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</si>
  <si>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</si>
  <si>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</si>
  <si>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</si>
  <si>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</si>
  <si>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</si>
  <si>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</si>
  <si>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</si>
  <si>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</si>
  <si>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</si>
  <si>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</si>
  <si>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</si>
  <si>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</si>
  <si>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</si>
  <si>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</si>
  <si>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</si>
  <si>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</si>
  <si>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</si>
  <si>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</si>
  <si>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</si>
  <si>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</si>
  <si>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</si>
  <si>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</si>
  <si>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</si>
  <si>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</si>
  <si>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</si>
  <si>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</si>
  <si>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</si>
  <si>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</si>
  <si>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</si>
  <si>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</si>
  <si>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</si>
  <si>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</si>
  <si>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</si>
  <si>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</si>
  <si>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</si>
  <si>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</si>
  <si>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</si>
  <si>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</si>
  <si>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</si>
  <si>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</si>
  <si>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</si>
  <si>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</si>
  <si>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</si>
  <si>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</si>
  <si>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</si>
  <si>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</si>
  <si>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</si>
  <si>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</si>
  <si>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</si>
  <si>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</si>
  <si>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</si>
  <si>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</si>
  <si>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</si>
  <si>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</si>
  <si>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</si>
  <si>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</si>
  <si>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</si>
  <si>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</si>
  <si>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</si>
  <si>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</si>
  <si>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</si>
  <si>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</si>
  <si>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</si>
  <si>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</si>
  <si>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</si>
  <si>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</si>
  <si>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</si>
  <si>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</si>
  <si>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</si>
  <si>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</si>
  <si>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</si>
  <si>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</si>
  <si>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</si>
  <si>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</si>
  <si>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</si>
  <si>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</si>
  <si>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</si>
  <si>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</si>
  <si>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</si>
  <si>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</si>
  <si>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</si>
  <si>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</si>
  <si>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</si>
  <si>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</si>
  <si>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</si>
  <si>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</si>
  <si>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</si>
  <si>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</si>
  <si>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</si>
  <si>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</si>
  <si>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</si>
  <si>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</si>
  <si>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</si>
  <si>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</si>
  <si>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</si>
  <si>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</si>
  <si>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</si>
  <si>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</si>
  <si>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</si>
  <si>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</si>
  <si>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</si>
  <si>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</si>
  <si>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</si>
  <si>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</si>
  <si>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</si>
  <si>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</si>
  <si>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</si>
  <si>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</si>
  <si>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</si>
  <si>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</si>
  <si>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</si>
  <si>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</si>
  <si>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</si>
  <si>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</si>
  <si>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</si>
  <si>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</si>
  <si>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</si>
  <si>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</si>
  <si>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</si>
  <si>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</si>
  <si>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</si>
  <si>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</si>
  <si>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</si>
  <si>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</si>
  <si>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</si>
  <si>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</si>
  <si>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</si>
  <si>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</si>
  <si>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</si>
  <si>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</si>
  <si>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</si>
  <si>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</si>
  <si>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</si>
  <si>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</si>
  <si>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</si>
  <si>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</si>
  <si>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</si>
  <si>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</si>
  <si>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</si>
  <si>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</si>
  <si>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</si>
  <si>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</si>
  <si>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</si>
  <si>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</si>
  <si>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</si>
  <si>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</si>
  <si>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</si>
  <si>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</si>
  <si>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</si>
  <si>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</si>
  <si>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</si>
  <si>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</si>
  <si>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</si>
  <si>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</si>
  <si>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</si>
  <si>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</si>
  <si>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</si>
  <si>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</si>
  <si>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</si>
  <si>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</si>
  <si>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</si>
  <si>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</si>
  <si>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</si>
  <si>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</si>
  <si>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</si>
  <si>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</si>
  <si>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</si>
  <si>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</si>
  <si>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</si>
  <si>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</si>
  <si>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</si>
  <si>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</si>
  <si>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</si>
  <si>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</si>
  <si>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</si>
  <si>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</si>
  <si>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</si>
  <si>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</si>
  <si>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</si>
  <si>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</si>
  <si>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</si>
  <si>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</si>
  <si>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</si>
  <si>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</si>
  <si>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</si>
  <si>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</si>
  <si>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</si>
  <si>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</si>
  <si>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</si>
  <si>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</si>
  <si>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</si>
  <si>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</si>
  <si>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</si>
  <si>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</si>
  <si>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</si>
  <si>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</si>
  <si>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</si>
  <si>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</si>
  <si>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</si>
  <si>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</si>
  <si>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</si>
  <si>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</si>
  <si>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</si>
  <si>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</si>
  <si>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</si>
  <si>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</si>
  <si>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</si>
  <si>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</si>
  <si>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</si>
  <si>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</si>
  <si>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</si>
  <si>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</si>
  <si>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</si>
  <si>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</si>
  <si>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</si>
  <si>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</si>
  <si>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</si>
  <si>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</si>
  <si>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</si>
  <si>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</si>
  <si>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</si>
  <si>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</si>
  <si>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</si>
  <si>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</si>
  <si>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</si>
  <si>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</si>
  <si>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</si>
  <si>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</si>
  <si>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</si>
  <si>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</si>
  <si>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</si>
  <si>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</si>
  <si>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</si>
  <si>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</si>
  <si>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</si>
  <si>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</si>
  <si>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</si>
  <si>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</si>
  <si>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</si>
  <si>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</si>
  <si>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</si>
  <si>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</si>
  <si>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</si>
  <si>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</si>
  <si>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</si>
  <si>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</si>
  <si>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</si>
  <si>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</si>
  <si>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</si>
  <si>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</si>
  <si>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</si>
  <si>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</si>
  <si>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</si>
  <si>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</si>
  <si>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</si>
  <si>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</si>
  <si>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</si>
  <si>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</si>
  <si>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</si>
  <si>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</si>
  <si>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</si>
  <si>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</si>
  <si>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</si>
  <si>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</si>
  <si>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</si>
  <si>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</si>
  <si>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</si>
  <si>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</si>
  <si>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</si>
  <si>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</si>
  <si>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</si>
  <si>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</si>
  <si>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</si>
  <si>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</si>
  <si>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</si>
  <si>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</si>
  <si>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</si>
  <si>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</si>
  <si>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</si>
  <si>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</si>
  <si>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</si>
  <si>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</si>
  <si>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</si>
  <si>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</si>
  <si>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</si>
  <si>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</si>
  <si>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</si>
  <si>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</si>
  <si>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</si>
  <si>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</si>
  <si>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</si>
  <si>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</si>
  <si>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</si>
  <si>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</si>
  <si>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</si>
  <si>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</si>
  <si>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</si>
  <si>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</si>
  <si>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</si>
  <si>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</si>
  <si>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</si>
  <si>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</si>
  <si>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</si>
  <si>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</si>
  <si>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</si>
  <si>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</si>
  <si>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</si>
  <si>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</si>
  <si>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</si>
  <si>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</si>
  <si>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</si>
  <si>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</si>
  <si>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</si>
  <si>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</si>
  <si>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</si>
  <si>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</si>
  <si>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</si>
  <si>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</si>
  <si>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</si>
  <si>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</si>
  <si>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</si>
  <si>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</si>
  <si>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</si>
  <si>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</si>
  <si>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</si>
  <si>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</si>
  <si>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</si>
  <si>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</si>
  <si>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</si>
  <si>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</si>
  <si>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</si>
  <si>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</si>
  <si>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</si>
  <si>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</si>
  <si>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</si>
  <si>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</si>
  <si>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</si>
  <si>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</si>
  <si>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</si>
  <si>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</si>
  <si>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</si>
  <si>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</si>
  <si>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</si>
  <si>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</si>
  <si>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</si>
  <si>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</si>
  <si>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</si>
  <si>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</si>
  <si>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</si>
  <si>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</si>
  <si>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</si>
  <si>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</si>
  <si>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</si>
  <si>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</si>
  <si>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</si>
  <si>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</si>
  <si>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</si>
  <si>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</si>
  <si>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</si>
  <si>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</si>
  <si>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</si>
  <si>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</si>
  <si>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</si>
  <si>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</si>
  <si>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</si>
  <si>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</si>
  <si>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</si>
  <si>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</si>
  <si>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</si>
  <si>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</si>
  <si>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</si>
  <si>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</si>
  <si>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</si>
  <si>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</si>
  <si>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</si>
  <si>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</si>
  <si>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</si>
  <si>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</si>
  <si>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</si>
  <si>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</si>
  <si>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</si>
  <si>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</si>
  <si>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</si>
  <si>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</si>
  <si>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</si>
  <si>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</si>
  <si>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</si>
  <si>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</si>
  <si>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</si>
  <si>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</si>
  <si>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</si>
  <si>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</si>
  <si>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</si>
  <si>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</si>
  <si>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</si>
  <si>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</si>
  <si>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</si>
  <si>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</si>
  <si>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</si>
  <si>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</si>
  <si>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</si>
  <si>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</si>
  <si>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</si>
  <si>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</si>
  <si>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</si>
  <si>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</si>
  <si>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</si>
  <si>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</si>
  <si>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</si>
  <si>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</si>
  <si>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</si>
  <si>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</si>
  <si>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</si>
  <si>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</si>
  <si>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</si>
  <si>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</si>
  <si>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</si>
  <si>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</si>
  <si>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</si>
  <si>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</si>
  <si>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</si>
  <si>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</si>
  <si>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</si>
  <si>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</si>
  <si>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</si>
  <si>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</si>
  <si>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</si>
  <si>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</si>
  <si>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</si>
  <si>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</si>
  <si>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</si>
  <si>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</si>
  <si>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</si>
  <si>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</si>
  <si>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</si>
  <si>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</si>
  <si>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</si>
  <si>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</si>
  <si>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</si>
  <si>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</si>
  <si>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</si>
  <si>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</si>
  <si>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</si>
  <si>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</si>
  <si>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</si>
  <si>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</si>
  <si>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</si>
  <si>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</si>
  <si>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</si>
  <si>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</si>
  <si>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</si>
  <si>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</si>
  <si>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</si>
  <si>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</si>
  <si>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</si>
  <si>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</si>
  <si>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</si>
  <si>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</si>
  <si>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</si>
  <si>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</si>
  <si>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</si>
  <si>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</si>
  <si>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</si>
  <si>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</si>
  <si>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</si>
  <si>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</si>
  <si>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</si>
  <si>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</si>
  <si>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</si>
  <si>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</si>
  <si>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</si>
  <si>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</si>
  <si>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</si>
  <si>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</si>
  <si>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</si>
  <si>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</si>
  <si>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</si>
  <si>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</si>
  <si>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</si>
  <si>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</si>
  <si>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</si>
  <si>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</si>
  <si>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</si>
  <si>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</si>
  <si>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</si>
  <si>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</si>
  <si>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</si>
  <si>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</si>
  <si>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</si>
  <si>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</si>
  <si>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</si>
  <si>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</si>
  <si>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</si>
  <si>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</si>
  <si>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</si>
  <si>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</si>
  <si>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</si>
  <si>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</si>
  <si>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</si>
  <si>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</si>
  <si>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</si>
  <si>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</si>
  <si>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</si>
  <si>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</si>
  <si>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</si>
  <si>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</si>
  <si>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</si>
  <si>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</si>
  <si>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</si>
  <si>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</si>
  <si>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</si>
  <si>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</si>
  <si>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</si>
  <si>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</si>
  <si>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</si>
  <si>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</si>
  <si>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</si>
  <si>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</si>
  <si>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</si>
  <si>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</si>
  <si>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</si>
  <si>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</si>
  <si>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</si>
  <si>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</si>
  <si>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</si>
  <si>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</si>
  <si>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</si>
  <si>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</si>
  <si>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</si>
  <si>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</si>
  <si>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</si>
  <si>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</si>
  <si>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</si>
  <si>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</si>
  <si>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</si>
  <si>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</si>
  <si>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</si>
  <si>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</si>
  <si>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</si>
  <si>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</si>
  <si>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</si>
  <si>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</si>
  <si>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</si>
  <si>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</si>
  <si>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</si>
  <si>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</si>
  <si>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</si>
  <si>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</si>
  <si>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</si>
  <si>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</si>
  <si>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</si>
  <si>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</si>
  <si>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</si>
  <si>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</si>
  <si>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</si>
  <si>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</si>
  <si>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</si>
  <si>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</si>
  <si>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</si>
  <si>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</si>
  <si>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</si>
  <si>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</si>
  <si>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</si>
  <si>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</si>
  <si>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</si>
  <si>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</si>
  <si>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</si>
  <si>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</si>
  <si>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</si>
  <si>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</si>
  <si>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</si>
  <si>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</si>
  <si>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</si>
  <si>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</si>
  <si>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</si>
  <si>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</si>
  <si>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</si>
  <si>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</si>
  <si>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</si>
  <si>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</si>
  <si>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</si>
  <si>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</si>
  <si>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</si>
  <si>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</si>
  <si>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</si>
  <si>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</si>
  <si>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</si>
  <si>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</si>
  <si>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</si>
  <si>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</si>
  <si>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</si>
  <si>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</si>
  <si>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</si>
  <si>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</si>
  <si>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</si>
  <si>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</si>
  <si>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</si>
  <si>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</si>
  <si>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</si>
  <si>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</si>
  <si>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</si>
  <si>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</si>
  <si>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</si>
  <si>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</si>
  <si>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</si>
  <si>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</si>
  <si>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</si>
  <si>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</si>
  <si>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</si>
  <si>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</si>
  <si>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</si>
  <si>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</si>
  <si>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</si>
  <si>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</si>
  <si>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</si>
  <si>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</si>
  <si>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</si>
  <si>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</si>
  <si>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</si>
  <si>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</si>
  <si>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</si>
  <si>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</si>
  <si>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</si>
  <si>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</si>
  <si>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</si>
  <si>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</si>
  <si>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</si>
  <si>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</si>
  <si>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</si>
  <si>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</si>
  <si>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</si>
  <si>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</si>
  <si>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</si>
  <si>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</si>
  <si>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</si>
  <si>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</si>
  <si>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</si>
  <si>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</si>
  <si>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</si>
  <si>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</si>
  <si>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</si>
  <si>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</si>
  <si>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</si>
  <si>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</si>
  <si>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</si>
  <si>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</si>
  <si>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</si>
  <si>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</si>
  <si>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</si>
  <si>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</si>
  <si>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</si>
  <si>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</si>
  <si>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</si>
  <si>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</si>
  <si>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</si>
  <si>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</si>
  <si>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</si>
  <si>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</si>
  <si>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</si>
  <si>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</si>
  <si>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</si>
  <si>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</si>
  <si>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</si>
  <si>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</si>
  <si>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</si>
  <si>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</si>
  <si>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</si>
  <si>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</si>
  <si>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</si>
  <si>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</si>
  <si>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</si>
  <si>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</si>
  <si>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</si>
  <si>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</si>
  <si>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</si>
  <si>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</si>
  <si>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</si>
  <si>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</si>
  <si>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</si>
  <si>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</si>
  <si>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</si>
  <si>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</si>
  <si>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</si>
  <si>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</si>
  <si>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</si>
  <si>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</si>
  <si>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</si>
  <si>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</si>
  <si>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</si>
  <si>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</si>
  <si>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</si>
  <si>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</si>
  <si>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</si>
  <si>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</si>
  <si>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</si>
  <si>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</si>
  <si>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</si>
  <si>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</si>
  <si>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</si>
  <si>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</si>
  <si>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</si>
  <si>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</si>
  <si>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</si>
  <si>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</si>
  <si>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</si>
  <si>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</si>
  <si>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</si>
  <si>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</si>
  <si>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</si>
  <si>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</si>
  <si>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</si>
  <si>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</si>
  <si>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</si>
  <si>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</si>
  <si>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</si>
  <si>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</si>
  <si>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</si>
  <si>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</si>
  <si>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</si>
  <si>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</si>
  <si>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</si>
  <si>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</si>
  <si>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</si>
  <si>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</si>
  <si>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</si>
  <si>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</si>
  <si>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</si>
  <si>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</si>
  <si>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</si>
  <si>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</si>
  <si>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</si>
  <si>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</si>
  <si>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</si>
  <si>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</si>
  <si>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</si>
  <si>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</si>
  <si>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</si>
  <si>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</si>
  <si>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</si>
  <si>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</si>
  <si>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</si>
  <si>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</si>
  <si>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</si>
  <si>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</si>
  <si>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</si>
  <si>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</si>
  <si>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</si>
  <si>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</si>
  <si>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</si>
  <si>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</si>
  <si>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</si>
  <si>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</si>
  <si>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</si>
  <si>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</si>
  <si>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</si>
  <si>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</si>
  <si>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</si>
  <si>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</si>
  <si>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</si>
  <si>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</si>
  <si>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</si>
  <si>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</si>
  <si>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</si>
  <si>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</si>
  <si>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</si>
  <si>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</si>
  <si>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</si>
  <si>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</si>
  <si>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</si>
  <si>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</si>
  <si>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</si>
  <si>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</si>
  <si>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</si>
  <si>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</si>
  <si>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</si>
  <si>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</si>
  <si>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</si>
  <si>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</si>
  <si>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</si>
  <si>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</si>
  <si>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</si>
  <si>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</si>
  <si>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</si>
  <si>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</si>
  <si>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</si>
  <si>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</si>
  <si>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</si>
  <si>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</si>
  <si>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</si>
  <si>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</si>
  <si>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</si>
  <si>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</si>
  <si>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</si>
  <si>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</si>
  <si>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</si>
  <si>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</si>
  <si>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</si>
  <si>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</si>
  <si>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</si>
  <si>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</si>
  <si>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</si>
  <si>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</si>
  <si>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</si>
  <si>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</si>
  <si>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</si>
  <si>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</si>
  <si>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</si>
  <si>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</si>
  <si>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</si>
  <si>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</si>
  <si>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</si>
  <si>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</si>
  <si>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</si>
  <si>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</si>
  <si>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</si>
  <si>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</si>
  <si>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</si>
  <si>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</si>
  <si>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</si>
  <si>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</si>
  <si>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</si>
  <si>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</si>
  <si>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</si>
  <si>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</si>
  <si>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</si>
  <si>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</si>
  <si>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</si>
  <si>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</si>
  <si>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</si>
  <si>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</si>
  <si>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</si>
  <si>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</si>
  <si>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</si>
  <si>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</si>
  <si>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</si>
  <si>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</si>
  <si>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</si>
  <si>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</si>
  <si>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</si>
  <si>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</si>
  <si>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</si>
  <si>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</si>
  <si>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</si>
  <si>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</si>
  <si>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</si>
  <si>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</si>
  <si>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</si>
  <si>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</si>
  <si>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</si>
  <si>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</si>
  <si>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</si>
  <si>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</si>
  <si>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</si>
  <si>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</si>
  <si>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</si>
  <si>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</si>
  <si>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</si>
  <si>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</si>
  <si>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</si>
  <si>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</si>
  <si>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</si>
  <si>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</si>
  <si>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</si>
  <si>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</si>
  <si>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</si>
  <si>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</si>
  <si>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</si>
  <si>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</si>
  <si>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</si>
  <si>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</si>
  <si>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</si>
  <si>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</si>
  <si>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</si>
  <si>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</si>
  <si>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</si>
  <si>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</si>
  <si>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</si>
  <si>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</si>
  <si>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</si>
  <si>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</si>
  <si>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</si>
  <si>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</si>
  <si>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</si>
  <si>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</si>
  <si>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</si>
  <si>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</si>
  <si>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</si>
  <si>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</si>
  <si>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</si>
  <si>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</si>
  <si>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</si>
  <si>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</si>
  <si>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</si>
  <si>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</si>
  <si>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</si>
  <si>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</si>
  <si>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</si>
  <si>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</si>
  <si>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</si>
  <si>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</si>
  <si>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</si>
  <si>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</si>
  <si>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</si>
  <si>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</si>
  <si>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</si>
  <si>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</si>
  <si>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</si>
  <si>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</si>
  <si>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</si>
  <si>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</si>
  <si>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</si>
  <si>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</si>
  <si>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</si>
  <si>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</si>
  <si>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</si>
  <si>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</si>
  <si>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</si>
  <si>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</si>
  <si>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</si>
  <si>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</si>
  <si>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</si>
  <si>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</si>
  <si>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</si>
  <si>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</si>
  <si>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</si>
  <si>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</si>
  <si>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</si>
  <si>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</si>
  <si>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</si>
  <si>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</si>
  <si>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</si>
  <si>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</si>
  <si>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</si>
  <si>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</si>
  <si>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</si>
  <si>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</si>
  <si>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</si>
  <si>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</si>
  <si>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</si>
  <si>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</si>
  <si>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</si>
  <si>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</si>
  <si>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</si>
  <si>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</si>
  <si>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</si>
  <si>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</si>
  <si>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</si>
  <si>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</si>
  <si>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</si>
  <si>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</si>
  <si>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</si>
  <si>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</si>
  <si>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</si>
  <si>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</si>
  <si>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</si>
  <si>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</si>
  <si>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</si>
  <si>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</si>
  <si>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</si>
  <si>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</si>
  <si>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</si>
  <si>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</si>
  <si>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</si>
  <si>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</si>
  <si>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</si>
  <si>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</si>
  <si>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</si>
  <si>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</si>
  <si>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</si>
  <si>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</si>
  <si>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</si>
  <si>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</si>
  <si>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</si>
  <si>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</si>
  <si>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</si>
  <si>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</si>
  <si>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</si>
  <si>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</si>
  <si>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</si>
  <si>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</si>
  <si>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</si>
  <si>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</si>
  <si>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</si>
  <si>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</si>
  <si>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</si>
  <si>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</si>
  <si>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</si>
  <si>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</si>
  <si>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</si>
  <si>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</si>
  <si>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</si>
  <si>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</si>
  <si>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</si>
  <si>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</si>
  <si>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</si>
  <si>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</si>
  <si>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</si>
  <si>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</si>
  <si>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</si>
  <si>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</si>
  <si>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</si>
  <si>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</si>
  <si>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</si>
  <si>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</si>
  <si>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</si>
  <si>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</si>
  <si>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</si>
  <si>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</si>
  <si>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</si>
  <si>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</si>
  <si>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</si>
  <si>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</si>
  <si>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</si>
  <si>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</si>
  <si>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</si>
  <si>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</si>
  <si>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</si>
  <si>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</si>
  <si>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</si>
  <si>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</si>
  <si>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</si>
  <si>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</si>
  <si>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</si>
  <si>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</si>
  <si>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</si>
  <si>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</si>
  <si>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</si>
  <si>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</si>
  <si>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</si>
  <si>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</si>
  <si>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</si>
  <si>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</si>
  <si>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</si>
  <si>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</si>
  <si>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</si>
  <si>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</si>
  <si>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</si>
  <si>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</si>
  <si>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</si>
  <si>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</si>
  <si>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</si>
  <si>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</si>
  <si>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</si>
  <si>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</si>
  <si>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</si>
  <si>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</si>
  <si>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</si>
  <si>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</si>
  <si>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</si>
  <si>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</si>
  <si>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</si>
  <si>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</si>
  <si>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</si>
  <si>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</si>
  <si>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</si>
  <si>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</si>
  <si>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</si>
  <si>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</si>
  <si>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</si>
  <si>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</si>
  <si>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</si>
  <si>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</si>
  <si>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</si>
  <si>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</si>
  <si>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</si>
  <si>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</si>
  <si>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</si>
  <si>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</si>
  <si>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</si>
  <si>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</si>
  <si>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</si>
  <si>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</si>
  <si>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</si>
  <si>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</si>
  <si>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</si>
  <si>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</si>
  <si>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</si>
  <si>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</si>
  <si>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</si>
  <si>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</si>
  <si>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</si>
  <si>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</si>
  <si>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</si>
  <si>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</si>
  <si>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</si>
  <si>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</si>
  <si>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</si>
  <si>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</si>
  <si>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</si>
  <si>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</si>
  <si>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</si>
  <si>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</si>
  <si>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</si>
  <si>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</si>
  <si>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</si>
  <si>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</si>
  <si>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</si>
  <si>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</si>
  <si>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</si>
  <si>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</si>
  <si>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</si>
  <si>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</si>
  <si>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</si>
  <si>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</si>
  <si>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</si>
  <si>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</si>
  <si>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</si>
  <si>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</si>
  <si>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</si>
  <si>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</si>
  <si>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</si>
  <si>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</si>
  <si>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</si>
  <si>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</si>
  <si>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</si>
  <si>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</si>
  <si>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</si>
  <si>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</si>
  <si>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</si>
  <si>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</si>
  <si>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</si>
  <si>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</si>
  <si>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</si>
  <si>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</si>
  <si>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</si>
  <si>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</si>
  <si>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</si>
  <si>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</si>
  <si>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</si>
  <si>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</si>
  <si>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</si>
  <si>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</si>
  <si>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</si>
  <si>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</si>
  <si>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</si>
  <si>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</si>
  <si>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</si>
  <si>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</si>
  <si>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</si>
  <si>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</si>
  <si>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</si>
  <si>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</si>
  <si>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</si>
  <si>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</si>
  <si>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</si>
  <si>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</si>
  <si>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</si>
  <si>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</si>
  <si>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</si>
  <si>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</si>
  <si>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</si>
  <si>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</si>
  <si>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</si>
  <si>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</si>
  <si>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</si>
  <si>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</si>
  <si>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</si>
  <si>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</si>
  <si>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</si>
  <si>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</si>
  <si>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</si>
  <si>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</si>
  <si>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</si>
  <si>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</si>
  <si>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</si>
  <si>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</si>
  <si>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</si>
  <si>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</si>
  <si>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</si>
  <si>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</si>
  <si>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</si>
  <si>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</si>
  <si>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</si>
  <si>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</si>
  <si>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</si>
  <si>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</si>
  <si>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</si>
  <si>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</si>
  <si>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</si>
  <si>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</si>
  <si>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</si>
  <si>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</si>
  <si>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</si>
  <si>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</si>
  <si>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</si>
  <si>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</si>
  <si>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</si>
  <si>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</si>
  <si>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</si>
  <si>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</si>
  <si>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</si>
  <si>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</si>
  <si>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</si>
  <si>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</si>
  <si>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</si>
  <si>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</si>
  <si>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</si>
  <si>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</si>
  <si>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</si>
  <si>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</si>
  <si>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</si>
  <si>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</si>
  <si>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</si>
  <si>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</si>
  <si>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</si>
  <si>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</si>
  <si>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</si>
  <si>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</si>
  <si>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</si>
  <si>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</si>
  <si>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</si>
  <si>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</si>
  <si>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</si>
  <si>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</si>
  <si>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</si>
  <si>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</si>
  <si>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</si>
  <si>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</si>
  <si>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</si>
  <si>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</si>
  <si>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</si>
  <si>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</si>
  <si>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</si>
  <si>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</si>
  <si>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</si>
  <si>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</si>
  <si>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</si>
  <si>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</si>
  <si>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</si>
  <si>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</si>
  <si>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</si>
  <si>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</si>
  <si>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</si>
  <si>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</si>
  <si>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</si>
  <si>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</si>
  <si>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</si>
  <si>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</si>
  <si>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</si>
  <si>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</si>
  <si>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</si>
  <si>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</si>
  <si>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</si>
  <si>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</si>
  <si>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</si>
  <si>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</si>
  <si>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</si>
  <si>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</si>
  <si>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</si>
  <si>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</si>
  <si>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</si>
  <si>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</si>
  <si>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</si>
  <si>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</si>
  <si>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</si>
  <si>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</si>
  <si>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</si>
  <si>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</si>
  <si>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</si>
  <si>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</si>
  <si>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</si>
  <si>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</si>
  <si>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</si>
  <si>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</si>
  <si>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</si>
  <si>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</si>
  <si>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</si>
  <si>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</si>
  <si>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</si>
  <si>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</si>
  <si>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</si>
  <si>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</si>
  <si>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</si>
  <si>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</si>
  <si>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</si>
  <si>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</si>
  <si>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</si>
  <si>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</si>
  <si>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</si>
  <si>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</si>
  <si>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</si>
  <si>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</si>
  <si>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</si>
  <si>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</si>
  <si>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</si>
  <si>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</si>
  <si>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</si>
  <si>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</si>
  <si>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</si>
  <si>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</si>
  <si>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</si>
  <si>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</si>
  <si>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</si>
  <si>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</si>
  <si>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</si>
  <si>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</si>
  <si>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</si>
  <si>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</si>
  <si>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</si>
  <si>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</si>
  <si>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</si>
  <si>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</si>
  <si>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</si>
  <si>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</si>
  <si>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</si>
  <si>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</si>
  <si>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</si>
  <si>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</si>
  <si>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</si>
  <si>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</si>
  <si>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</si>
  <si>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</si>
  <si>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</si>
  <si>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</si>
  <si>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</si>
  <si>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</si>
  <si>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</si>
  <si>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</si>
  <si>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</si>
  <si>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</si>
  <si>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</si>
  <si>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</si>
  <si>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</si>
  <si>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</si>
  <si>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</si>
  <si>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</si>
  <si>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</si>
  <si>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</si>
  <si>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</si>
  <si>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</si>
  <si>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</si>
  <si>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</si>
  <si>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</si>
  <si>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</si>
  <si>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</si>
  <si>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</si>
  <si>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</si>
  <si>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</si>
  <si>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</si>
  <si>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</si>
  <si>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</si>
  <si>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</si>
  <si>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</si>
  <si>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</si>
  <si>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</si>
  <si>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</si>
  <si>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</si>
  <si>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</si>
  <si>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</si>
  <si>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</si>
  <si>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</si>
  <si>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</si>
  <si>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</si>
  <si>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</si>
  <si>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</si>
  <si>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</si>
  <si>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</si>
  <si>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</si>
  <si>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</si>
  <si>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</si>
  <si>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</si>
  <si>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</si>
  <si>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</si>
  <si>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</si>
  <si>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</si>
  <si>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</si>
  <si>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</si>
  <si>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</si>
  <si>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</si>
  <si>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</si>
  <si>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</si>
  <si>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</si>
  <si>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</si>
  <si>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</si>
  <si>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</si>
  <si>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</si>
  <si>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</si>
  <si>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</si>
  <si>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</si>
  <si>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</si>
  <si>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</si>
  <si>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</si>
  <si>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</si>
  <si>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</si>
  <si>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</si>
  <si>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</si>
  <si>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</si>
  <si>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</si>
  <si>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</si>
  <si>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</si>
  <si>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</si>
  <si>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</si>
  <si>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</si>
  <si>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</si>
  <si>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</si>
  <si>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</si>
  <si>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</si>
  <si>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</si>
  <si>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</si>
  <si>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</si>
  <si>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</si>
  <si>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</si>
  <si>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</si>
  <si>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</si>
  <si>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</si>
  <si>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</si>
  <si>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</si>
  <si>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</si>
  <si>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</si>
  <si>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</si>
  <si>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</si>
  <si>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</si>
  <si>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</si>
  <si>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</si>
  <si>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</si>
  <si>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</si>
  <si>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</si>
  <si>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</si>
  <si>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</si>
  <si>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</si>
  <si>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</si>
  <si>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</si>
  <si>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</si>
  <si>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</si>
  <si>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</si>
  <si>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</si>
  <si>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</si>
  <si>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</si>
  <si>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</si>
  <si>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</si>
  <si>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</si>
  <si>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</si>
  <si>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</si>
  <si>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</si>
  <si>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</si>
  <si>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</si>
  <si>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</si>
  <si>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</si>
  <si>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</si>
  <si>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</si>
  <si>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</si>
  <si>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</si>
  <si>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</si>
  <si>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</si>
  <si>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</si>
  <si>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</si>
  <si>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</si>
  <si>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</si>
  <si>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</si>
  <si>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</si>
  <si>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</si>
  <si>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</si>
  <si>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</si>
  <si>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</si>
  <si>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</si>
  <si>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</si>
  <si>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</si>
  <si>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</si>
  <si>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</si>
  <si>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</si>
  <si>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</si>
  <si>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</si>
  <si>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</si>
  <si>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</si>
  <si>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</si>
  <si>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</si>
  <si>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</si>
  <si>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</si>
  <si>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</si>
  <si>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</si>
  <si>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</si>
  <si>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</si>
  <si>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</si>
  <si>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</si>
  <si>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</si>
  <si>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</si>
  <si>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</si>
  <si>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</si>
  <si>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</si>
  <si>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</si>
  <si>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</si>
  <si>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</si>
  <si>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</si>
  <si>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</si>
  <si>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</si>
  <si>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</si>
  <si>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</si>
  <si>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</si>
  <si>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</si>
  <si>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</si>
  <si>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</si>
  <si>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</si>
  <si>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</si>
  <si>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</si>
  <si>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</si>
  <si>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</si>
  <si>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</si>
  <si>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</si>
  <si>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</si>
  <si>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</si>
  <si>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</si>
  <si>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</si>
  <si>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</si>
  <si>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</si>
  <si>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</si>
  <si>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</si>
  <si>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</si>
  <si>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</si>
  <si>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</si>
  <si>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</si>
  <si>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</si>
  <si>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</si>
  <si>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</si>
  <si>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</si>
  <si>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</si>
  <si>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</si>
  <si>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</si>
  <si>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</si>
  <si>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</si>
  <si>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</si>
  <si>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</si>
  <si>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</si>
  <si>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</si>
  <si>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</si>
  <si>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</si>
  <si>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</si>
  <si>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</si>
  <si>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</si>
  <si>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</si>
  <si>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</si>
  <si>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</si>
  <si>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</si>
  <si>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</si>
  <si>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</si>
  <si>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</si>
  <si>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</si>
  <si>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</si>
  <si>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</si>
  <si>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</si>
  <si>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</si>
  <si>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</si>
  <si>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</si>
  <si>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</si>
  <si>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</si>
  <si>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</si>
  <si>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</si>
  <si>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</si>
  <si>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</si>
  <si>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</si>
  <si>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</si>
  <si>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</si>
  <si>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</si>
  <si>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</si>
  <si>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</si>
  <si>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</si>
  <si>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</si>
  <si>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</si>
  <si>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</si>
  <si>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</si>
  <si>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</si>
  <si>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</si>
  <si>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</si>
  <si>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</si>
  <si>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</si>
  <si>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</si>
  <si>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</si>
  <si>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</si>
  <si>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</si>
  <si>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</si>
  <si>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</si>
  <si>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</si>
  <si>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</si>
  <si>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</si>
  <si>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</si>
  <si>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</si>
  <si>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</si>
  <si>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</si>
  <si>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</si>
  <si>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</si>
  <si>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</si>
  <si>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</si>
  <si>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</si>
  <si>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</si>
  <si>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</si>
  <si>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</si>
  <si>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</si>
  <si>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</si>
  <si>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</si>
  <si>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</si>
  <si>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</si>
  <si>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</si>
  <si>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</si>
  <si>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</si>
  <si>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</si>
  <si>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</si>
  <si>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</si>
  <si>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</si>
  <si>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</si>
  <si>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</si>
  <si>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</si>
  <si>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</si>
  <si>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</si>
  <si>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</si>
  <si>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</si>
  <si>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</si>
  <si>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</si>
  <si>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</si>
  <si>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</si>
  <si>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</si>
  <si>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</si>
  <si>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</si>
  <si>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</si>
  <si>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</si>
  <si>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</si>
  <si>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</si>
  <si>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</si>
  <si>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</si>
  <si>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</si>
  <si>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</si>
  <si>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</si>
  <si>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</si>
  <si>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</si>
  <si>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</si>
  <si>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</si>
  <si>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</si>
  <si>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</si>
  <si>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</si>
  <si>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</si>
  <si>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</si>
  <si>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</si>
  <si>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</si>
  <si>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</si>
  <si>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</si>
  <si>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</si>
  <si>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</si>
  <si>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</si>
  <si>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</si>
  <si>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</si>
  <si>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</si>
  <si>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</si>
  <si>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</si>
  <si>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</si>
  <si>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</si>
  <si>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</si>
  <si>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</si>
  <si>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</si>
  <si>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</si>
  <si>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</si>
  <si>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</si>
  <si>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</si>
  <si>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</si>
  <si>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</si>
  <si>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</si>
  <si>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</si>
  <si>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</si>
  <si>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</si>
  <si>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</si>
  <si>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</si>
  <si>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</si>
  <si>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</si>
  <si>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</si>
  <si>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</si>
  <si>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</si>
  <si>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</si>
  <si>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</si>
  <si>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</si>
  <si>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</si>
  <si>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</si>
  <si>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</si>
  <si>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</si>
  <si>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</si>
  <si>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</si>
  <si>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</si>
  <si>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</si>
  <si>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</si>
  <si>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</si>
  <si>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</si>
  <si>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</si>
  <si>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</si>
  <si>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</si>
  <si>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</si>
  <si>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</si>
  <si>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</si>
  <si>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</si>
  <si>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</si>
  <si>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</si>
  <si>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</si>
  <si>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</si>
  <si>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</si>
  <si>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</si>
  <si>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</si>
  <si>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</si>
  <si>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</si>
  <si>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</si>
  <si>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</si>
  <si>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</si>
  <si>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</si>
  <si>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</si>
  <si>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</si>
  <si>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</si>
  <si>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</si>
  <si>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</si>
  <si>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</si>
  <si>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</si>
  <si>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</si>
  <si>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</si>
  <si>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</si>
  <si>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</si>
  <si>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</si>
  <si>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</si>
  <si>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</si>
  <si>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</si>
  <si>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</si>
  <si>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</si>
  <si>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</si>
  <si>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</si>
  <si>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</si>
  <si>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</si>
  <si>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</si>
  <si>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</si>
  <si>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</si>
  <si>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</si>
  <si>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</si>
  <si>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</si>
  <si>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</si>
  <si>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</si>
  <si>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</si>
  <si>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</si>
  <si>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</si>
  <si>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</si>
  <si>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</si>
  <si>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</si>
  <si>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</si>
  <si>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</si>
  <si>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</si>
  <si>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</si>
  <si>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</si>
  <si>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</si>
  <si>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</si>
  <si>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</si>
  <si>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</si>
  <si>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</si>
  <si>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</si>
  <si>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</si>
  <si>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</si>
  <si>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</si>
  <si>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</si>
  <si>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</si>
  <si>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</si>
  <si>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</si>
  <si>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</si>
  <si>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</si>
  <si>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</si>
  <si>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</si>
  <si>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</si>
  <si>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</si>
  <si>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</si>
  <si>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</si>
  <si>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</si>
  <si>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</si>
  <si>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</si>
  <si>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</si>
  <si>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</si>
  <si>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</si>
  <si>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</si>
  <si>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</si>
  <si>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</si>
  <si>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</si>
  <si>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</si>
  <si>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</si>
  <si>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</si>
  <si>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</si>
  <si>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</si>
  <si>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</si>
  <si>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</si>
  <si>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</si>
  <si>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</si>
  <si>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</si>
  <si>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</si>
  <si>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</si>
  <si>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</si>
  <si>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</si>
  <si>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</si>
  <si>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</si>
  <si>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</si>
  <si>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</si>
  <si>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</si>
  <si>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</si>
  <si>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</si>
  <si>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</si>
  <si>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</si>
  <si>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</si>
  <si>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</si>
  <si>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</si>
  <si>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</si>
  <si>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</si>
  <si>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</si>
  <si>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</si>
  <si>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</si>
  <si>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</si>
  <si>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</si>
  <si>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</si>
  <si>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</si>
  <si>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</si>
  <si>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</si>
  <si>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</si>
  <si>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</si>
  <si>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</si>
  <si>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</si>
  <si>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</si>
  <si>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</si>
  <si>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</si>
  <si>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</si>
  <si>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</si>
  <si>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</si>
  <si>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</si>
  <si>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</si>
  <si>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</si>
  <si>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</si>
  <si>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</si>
  <si>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</si>
  <si>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</si>
  <si>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</si>
  <si>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</si>
  <si>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</si>
  <si>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</si>
  <si>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</si>
  <si>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</si>
  <si>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</si>
  <si>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</si>
  <si>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</si>
  <si>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</si>
  <si>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</si>
  <si>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</si>
  <si>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</si>
  <si>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</si>
  <si>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</si>
  <si>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</si>
  <si>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</si>
  <si>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</si>
  <si>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</si>
  <si>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</si>
  <si>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</si>
  <si>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</si>
  <si>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</si>
  <si>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</si>
  <si>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</si>
  <si>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</si>
  <si>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</si>
  <si>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</si>
  <si>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</si>
  <si>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</si>
  <si>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</si>
  <si>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</si>
  <si>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</si>
  <si>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</si>
  <si>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</si>
  <si>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</si>
  <si>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</si>
  <si>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</si>
  <si>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</si>
  <si>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</si>
  <si>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</si>
  <si>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</si>
  <si>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</si>
  <si>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</si>
  <si>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</si>
  <si>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</si>
  <si>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</si>
  <si>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</si>
  <si>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</si>
  <si>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</si>
  <si>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</si>
  <si>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</si>
  <si>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</si>
  <si>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</si>
  <si>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</si>
  <si>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</si>
  <si>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</si>
  <si>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</si>
  <si>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</si>
  <si>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</si>
  <si>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</si>
  <si>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</si>
  <si>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</si>
  <si>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</si>
  <si>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</si>
  <si>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</si>
  <si>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</si>
  <si>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</si>
  <si>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</si>
  <si>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</si>
  <si>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</si>
  <si>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</si>
  <si>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</si>
  <si>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</si>
  <si>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</si>
  <si>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</si>
  <si>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</si>
  <si>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</si>
  <si>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</si>
  <si>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</si>
  <si>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</si>
  <si>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</si>
  <si>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</si>
  <si>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</si>
  <si>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</si>
  <si>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</si>
  <si>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</si>
  <si>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</si>
  <si>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</si>
  <si>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</si>
  <si>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</si>
  <si>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</si>
  <si>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</si>
  <si>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</si>
  <si>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</si>
  <si>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</si>
  <si>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</si>
  <si>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</si>
  <si>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</si>
  <si>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</si>
  <si>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</si>
  <si>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</si>
  <si>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</si>
  <si>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</si>
  <si>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</si>
  <si>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</si>
  <si>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</si>
  <si>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</si>
  <si>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</si>
  <si>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</si>
  <si>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</si>
  <si>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</si>
  <si>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</si>
  <si>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</si>
  <si>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</si>
  <si>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</si>
  <si>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</si>
  <si>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</si>
  <si>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</si>
  <si>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</si>
  <si>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</si>
  <si>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</si>
  <si>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</si>
  <si>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</si>
  <si>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</si>
  <si>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</si>
  <si>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</si>
  <si>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</si>
  <si>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</si>
  <si>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</si>
  <si>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</si>
  <si>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</si>
  <si>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</si>
  <si>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</si>
  <si>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</si>
  <si>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</si>
  <si>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</si>
  <si>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</si>
  <si>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</si>
  <si>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</si>
  <si>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</si>
  <si>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</si>
  <si>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</si>
  <si>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</si>
  <si>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</si>
  <si>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</si>
  <si>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</si>
  <si>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</si>
  <si>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</si>
  <si>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</si>
  <si>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</si>
  <si>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</si>
  <si>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</si>
  <si>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</si>
  <si>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</si>
  <si>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</si>
  <si>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</si>
  <si>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</si>
  <si>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</si>
  <si>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</si>
  <si>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</si>
  <si>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</si>
  <si>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</si>
  <si>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</si>
  <si>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</si>
  <si>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</si>
  <si>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</si>
  <si>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</si>
  <si>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</si>
  <si>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</si>
  <si>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</si>
  <si>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</si>
  <si>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</si>
  <si>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</si>
  <si>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</si>
  <si>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</si>
  <si>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</si>
  <si>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</si>
  <si>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</si>
  <si>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</si>
  <si>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</si>
  <si>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</si>
  <si>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</si>
  <si>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</si>
  <si>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</si>
  <si>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</si>
  <si>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</si>
  <si>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</si>
  <si>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</si>
  <si>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</si>
  <si>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</si>
  <si>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</si>
  <si>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</si>
  <si>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</si>
  <si>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</si>
  <si>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</si>
  <si>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</si>
  <si>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</si>
  <si>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</si>
  <si>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</si>
  <si>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</si>
  <si>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</si>
  <si>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</si>
  <si>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</si>
  <si>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</si>
  <si>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</si>
  <si>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</si>
  <si>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</si>
  <si>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</si>
  <si>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</si>
  <si>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</si>
  <si>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</si>
  <si>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</si>
  <si>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</si>
  <si>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</si>
  <si>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</si>
  <si>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</si>
  <si>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</si>
  <si>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</si>
  <si>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</si>
  <si>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</si>
  <si>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</si>
  <si>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</si>
  <si>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</si>
  <si>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</si>
  <si>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</si>
  <si>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</si>
  <si>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</si>
  <si>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</si>
  <si>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</si>
  <si>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</si>
  <si>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</si>
  <si>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</si>
  <si>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</si>
  <si>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</si>
  <si>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</si>
  <si>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</si>
  <si>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</si>
  <si>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</si>
  <si>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</si>
  <si>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</si>
  <si>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</si>
  <si>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</si>
  <si>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</si>
  <si>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</si>
  <si>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</si>
  <si>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</si>
  <si>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</si>
  <si>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</si>
  <si>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</si>
  <si>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</si>
  <si>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</si>
  <si>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</si>
  <si>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</si>
  <si>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</si>
  <si>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</si>
  <si>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</si>
  <si>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</si>
  <si>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</si>
  <si>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</si>
  <si>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</si>
  <si>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</si>
  <si>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</si>
  <si>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</si>
  <si>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</si>
  <si>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</si>
  <si>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</si>
  <si>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</si>
  <si>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</si>
  <si>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</si>
  <si>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</si>
  <si>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</si>
  <si>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</si>
  <si>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</si>
  <si>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</si>
  <si>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</si>
  <si>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</si>
  <si>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</si>
  <si>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</si>
  <si>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</si>
  <si>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</si>
  <si>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</si>
  <si>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</si>
  <si>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</si>
  <si>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</si>
  <si>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</si>
  <si>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</si>
  <si>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</si>
  <si>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</si>
  <si>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</si>
  <si>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</si>
  <si>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</si>
  <si>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</si>
  <si>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</si>
  <si>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</si>
  <si>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</si>
  <si>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</si>
  <si>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</si>
  <si>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</si>
  <si>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</si>
  <si>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</si>
  <si>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</si>
  <si>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</si>
  <si>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</si>
  <si>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</si>
  <si>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</si>
  <si>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</si>
  <si>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</si>
  <si>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</si>
  <si>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</si>
  <si>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</si>
  <si>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</si>
  <si>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</si>
  <si>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</si>
  <si>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</si>
  <si>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</si>
  <si>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</si>
  <si>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</si>
  <si>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</si>
  <si>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</si>
  <si>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</si>
  <si>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</si>
  <si>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</si>
  <si>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</si>
  <si>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</si>
  <si>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</si>
  <si>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</si>
  <si>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</si>
  <si>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</si>
  <si>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</si>
  <si>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</si>
  <si>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</si>
  <si>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</si>
  <si>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</si>
  <si>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</si>
  <si>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</si>
  <si>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</si>
  <si>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</si>
  <si>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</si>
  <si>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</si>
  <si>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</si>
  <si>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</si>
  <si>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</si>
  <si>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</si>
  <si>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</si>
  <si>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</si>
  <si>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</si>
  <si>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</si>
  <si>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</si>
  <si>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</si>
  <si>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</si>
  <si>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</si>
  <si>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</si>
  <si>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</si>
  <si>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</si>
  <si>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</si>
  <si>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</si>
  <si>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</si>
  <si>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</si>
  <si>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</si>
  <si>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</si>
  <si>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</si>
  <si>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</si>
  <si>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</si>
  <si>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</si>
  <si>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</si>
  <si>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</si>
  <si>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</si>
  <si>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</si>
  <si>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</si>
  <si>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</si>
  <si>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</si>
  <si>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</si>
  <si>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</si>
  <si>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</si>
  <si>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</si>
  <si>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</si>
  <si>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</si>
  <si>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</si>
  <si>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</si>
  <si>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</si>
  <si>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</si>
  <si>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</si>
  <si>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</si>
  <si>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</si>
  <si>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</si>
  <si>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</si>
  <si>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</si>
  <si>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</si>
  <si>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</si>
  <si>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</si>
  <si>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</si>
  <si>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</si>
  <si>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</si>
  <si>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</si>
  <si>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</si>
  <si>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</si>
  <si>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</si>
  <si>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</si>
  <si>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</si>
  <si>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</si>
  <si>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</si>
  <si>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</si>
  <si>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</si>
  <si>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</si>
  <si>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</si>
  <si>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</si>
  <si>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</si>
  <si>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</si>
  <si>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</si>
  <si>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</si>
  <si>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</si>
  <si>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</si>
  <si>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</si>
  <si>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</si>
  <si>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</si>
  <si>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</si>
  <si>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</si>
  <si>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</si>
  <si>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</si>
  <si>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</si>
  <si>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</si>
  <si>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</si>
  <si>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</si>
  <si>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</si>
  <si>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</si>
  <si>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</si>
  <si>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</si>
  <si>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</si>
  <si>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</si>
  <si>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</si>
  <si>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</si>
  <si>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</si>
  <si>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</si>
  <si>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</si>
  <si>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</si>
  <si>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</si>
  <si>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</si>
  <si>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</si>
  <si>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</si>
  <si>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</si>
  <si>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</si>
  <si>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</si>
  <si>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</si>
  <si>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</si>
  <si>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</si>
  <si>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</si>
  <si>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</si>
  <si>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</si>
  <si>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</si>
  <si>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</si>
  <si>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</si>
  <si>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</si>
  <si>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</si>
  <si>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</si>
  <si>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</si>
  <si>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</si>
  <si>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</si>
  <si>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</si>
  <si>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</si>
  <si>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</si>
  <si>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</si>
  <si>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</si>
  <si>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</si>
  <si>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</si>
  <si>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</si>
  <si>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</si>
  <si>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</si>
  <si>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</si>
  <si>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</si>
  <si>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</si>
  <si>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</si>
  <si>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</si>
  <si>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</si>
  <si>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</si>
  <si>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</si>
  <si>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</si>
  <si>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</si>
  <si>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</si>
  <si>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</si>
  <si>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</si>
  <si>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</si>
  <si>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</si>
  <si>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</si>
  <si>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</si>
  <si>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</si>
  <si>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</si>
  <si>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</si>
  <si>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</si>
  <si>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</si>
  <si>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</si>
  <si>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</si>
  <si>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</si>
  <si>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</si>
  <si>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</si>
  <si>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</si>
  <si>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</si>
  <si>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</si>
  <si>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</si>
  <si>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</si>
  <si>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</si>
  <si>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</si>
  <si>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</si>
  <si>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</si>
  <si>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</si>
  <si>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</si>
  <si>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</si>
  <si>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</si>
  <si>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</si>
  <si>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</si>
  <si>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</si>
  <si>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</si>
  <si>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</si>
  <si>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</si>
  <si>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</si>
  <si>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</si>
  <si>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</si>
  <si>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</si>
  <si>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</si>
  <si>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</si>
  <si>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</si>
  <si>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</si>
  <si>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</si>
  <si>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</si>
  <si>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</si>
  <si>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</si>
  <si>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</si>
  <si>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</si>
  <si>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</si>
  <si>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</si>
  <si>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</si>
  <si>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</si>
  <si>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</si>
  <si>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</si>
  <si>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</si>
  <si>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</si>
  <si>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</si>
  <si>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</si>
  <si>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</si>
  <si>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</si>
  <si>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</si>
  <si>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</si>
  <si>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</si>
  <si>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</si>
  <si>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</si>
  <si>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</si>
  <si>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</si>
  <si>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</si>
  <si>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</si>
  <si>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</si>
  <si>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</si>
  <si>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</si>
  <si>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</si>
  <si>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</si>
  <si>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</si>
  <si>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</si>
  <si>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</si>
  <si>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</si>
  <si>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</si>
  <si>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</si>
  <si>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</si>
  <si>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</si>
  <si>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</si>
  <si>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</si>
  <si>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</si>
  <si>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</si>
  <si>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</si>
  <si>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</si>
  <si>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</si>
  <si>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</si>
  <si>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</si>
  <si>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</si>
  <si>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</si>
  <si>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</si>
  <si>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</si>
  <si>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</si>
  <si>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</si>
  <si>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</si>
  <si>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</si>
  <si>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</si>
  <si>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</si>
  <si>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</si>
  <si>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</si>
  <si>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</si>
  <si>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</si>
  <si>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</si>
  <si>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</si>
  <si>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</si>
  <si>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</si>
  <si>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</si>
  <si>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</si>
  <si>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</si>
  <si>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</si>
  <si>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</si>
  <si>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</si>
  <si>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</si>
  <si>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</si>
  <si>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</si>
  <si>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</si>
  <si>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</si>
  <si>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</si>
  <si>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</si>
  <si>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</si>
  <si>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</si>
  <si>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</si>
  <si>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</si>
  <si>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</si>
  <si>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</si>
  <si>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</si>
  <si>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</si>
  <si>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</si>
  <si>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</si>
  <si>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</si>
  <si>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</si>
  <si>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</si>
  <si>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</si>
  <si>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</si>
  <si>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</si>
  <si>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</si>
  <si>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</si>
  <si>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</si>
  <si>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</si>
  <si>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</si>
  <si>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</si>
  <si>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</si>
  <si>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</si>
  <si>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</si>
  <si>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</si>
  <si>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</si>
  <si>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</si>
  <si>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</si>
  <si>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</si>
  <si>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</si>
  <si>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</si>
  <si>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</si>
  <si>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</si>
  <si>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</si>
  <si>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</si>
  <si>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</si>
  <si>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</si>
  <si>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</si>
  <si>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</si>
  <si>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</si>
  <si>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</si>
  <si>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</si>
  <si>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</si>
  <si>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</si>
  <si>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</si>
  <si>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</si>
  <si>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</si>
  <si>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</si>
  <si>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</si>
  <si>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</si>
  <si>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</si>
  <si>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</si>
  <si>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</si>
  <si>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</si>
  <si>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</si>
  <si>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</si>
  <si>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</si>
  <si>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</si>
  <si>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</si>
  <si>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</si>
  <si>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</si>
  <si>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</si>
  <si>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</si>
  <si>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</si>
  <si>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</si>
  <si>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</si>
  <si>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</si>
  <si>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</si>
  <si>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</si>
  <si>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</si>
  <si>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</si>
  <si>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</si>
  <si>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</si>
  <si>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</si>
  <si>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</si>
  <si>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</si>
  <si>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</si>
  <si>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</si>
  <si>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</si>
  <si>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</si>
  <si>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</si>
  <si>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</si>
  <si>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</si>
  <si>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</si>
  <si>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</si>
  <si>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</si>
  <si>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</si>
  <si>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</si>
  <si>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</si>
  <si>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</si>
  <si>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</si>
  <si>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</si>
  <si>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</si>
  <si>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</si>
  <si>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</si>
  <si>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</si>
  <si>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</si>
  <si>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</si>
  <si>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</si>
  <si>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</si>
  <si>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</si>
  <si>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</si>
  <si>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</si>
  <si>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</si>
  <si>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</si>
  <si>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</si>
  <si>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</si>
  <si>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</si>
  <si>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</si>
  <si>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</si>
  <si>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</si>
  <si>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</si>
  <si>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</si>
  <si>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</si>
  <si>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</si>
  <si>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</si>
  <si>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</si>
  <si>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</si>
  <si>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</si>
  <si>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</si>
  <si>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</si>
  <si>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</si>
  <si>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</si>
  <si>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</si>
  <si>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</si>
  <si>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</si>
  <si>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</si>
  <si>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</si>
  <si>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</si>
  <si>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</si>
  <si>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</si>
  <si>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</si>
  <si>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</si>
  <si>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</si>
  <si>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</si>
  <si>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</si>
  <si>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</si>
  <si>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</si>
  <si>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</si>
  <si>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</si>
  <si>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</si>
  <si>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</si>
  <si>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</si>
  <si>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</si>
  <si>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</si>
  <si>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</si>
  <si>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</si>
  <si>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</si>
  <si>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</si>
  <si>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</si>
  <si>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</si>
  <si>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</si>
  <si>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</si>
  <si>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</si>
  <si>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</si>
  <si>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</si>
  <si>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</si>
  <si>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</si>
  <si>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</si>
  <si>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</si>
  <si>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</si>
  <si>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</si>
  <si>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</si>
  <si>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</si>
  <si>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</si>
  <si>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</si>
  <si>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</si>
  <si>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</si>
  <si>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</si>
  <si>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</si>
  <si>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</si>
  <si>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</si>
  <si>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</si>
  <si>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</si>
  <si>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</si>
  <si>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</si>
  <si>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</si>
  <si>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</si>
  <si>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</si>
  <si>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</si>
  <si>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</si>
  <si>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</si>
  <si>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</si>
  <si>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</si>
  <si>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</si>
  <si>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</si>
  <si>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</si>
  <si>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</si>
  <si>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</si>
  <si>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</si>
  <si>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</si>
  <si>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</si>
  <si>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</si>
  <si>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</si>
  <si>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</si>
  <si>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</si>
  <si>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</si>
  <si>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</si>
  <si>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</si>
  <si>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</si>
  <si>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</si>
  <si>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</si>
  <si>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</si>
  <si>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</si>
  <si>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</si>
  <si>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</si>
  <si>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</si>
  <si>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</si>
  <si>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</si>
  <si>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</si>
  <si>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</si>
  <si>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</si>
  <si>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</si>
  <si>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</si>
  <si>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</si>
  <si>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</si>
  <si>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</si>
  <si>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</si>
  <si>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</si>
  <si>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</si>
  <si>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</si>
  <si>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</si>
  <si>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</si>
  <si>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</si>
  <si>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</si>
  <si>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</si>
  <si>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</si>
  <si>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</si>
  <si>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</si>
  <si>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</si>
  <si>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</si>
  <si>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</si>
  <si>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</si>
  <si>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</si>
  <si>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</si>
  <si>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</si>
  <si>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</si>
  <si>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</si>
  <si>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</si>
  <si>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</si>
  <si>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</si>
  <si>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</si>
  <si>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</si>
  <si>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</si>
  <si>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</si>
  <si>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</si>
  <si>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</si>
  <si>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</si>
  <si>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</si>
  <si>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</si>
  <si>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</si>
  <si>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</si>
  <si>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</si>
  <si>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</si>
  <si>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</si>
  <si>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</si>
  <si>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</si>
  <si>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</si>
  <si>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</si>
  <si>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</si>
  <si>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</si>
  <si>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</si>
  <si>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</si>
  <si>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</si>
  <si>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</si>
  <si>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</si>
  <si>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</si>
  <si>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</si>
  <si>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</si>
  <si>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</si>
  <si>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</si>
  <si>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</si>
  <si>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</si>
  <si>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</si>
  <si>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</si>
  <si>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</si>
  <si>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</si>
  <si>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</si>
  <si>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</si>
  <si>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</si>
  <si>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</si>
  <si>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</si>
  <si>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</si>
  <si>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</si>
  <si>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</si>
  <si>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</si>
  <si>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</si>
  <si>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</si>
  <si>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</si>
  <si>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</si>
  <si>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</si>
  <si>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</si>
  <si>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</si>
  <si>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</si>
  <si>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</si>
  <si>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</si>
  <si>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</si>
  <si>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</si>
  <si>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</si>
  <si>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</si>
  <si>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</si>
  <si>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</si>
  <si>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</si>
  <si>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</si>
  <si>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</si>
  <si>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</si>
  <si>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</si>
  <si>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</si>
  <si>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</si>
  <si>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</si>
  <si>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</si>
  <si>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</si>
  <si>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</si>
  <si>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</si>
  <si>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</si>
  <si>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</si>
  <si>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</si>
  <si>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</si>
  <si>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</si>
  <si>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</si>
  <si>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</si>
  <si>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</si>
  <si>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</si>
  <si>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</si>
  <si>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</si>
  <si>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</si>
  <si>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</si>
  <si>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</si>
  <si>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</si>
  <si>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</si>
  <si>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</si>
  <si>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</si>
  <si>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</si>
  <si>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</si>
  <si>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</si>
  <si>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</si>
  <si>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</si>
  <si>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</si>
  <si>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</si>
  <si>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</si>
  <si>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</si>
  <si>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</si>
  <si>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</si>
  <si>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</si>
  <si>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</si>
  <si>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</si>
  <si>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</si>
  <si>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</si>
  <si>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</si>
  <si>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</si>
  <si>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</si>
  <si>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</si>
  <si>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</si>
  <si>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</si>
  <si>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</si>
  <si>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</si>
  <si>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</si>
  <si>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</si>
  <si>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</si>
  <si>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</si>
  <si>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</si>
  <si>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</si>
  <si>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</si>
  <si>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</si>
  <si>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</si>
  <si>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</si>
  <si>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</si>
  <si>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</si>
  <si>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</si>
  <si>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</si>
  <si>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</si>
  <si>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</si>
  <si>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</si>
  <si>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</si>
  <si>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</si>
  <si>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</si>
  <si>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</si>
  <si>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</si>
  <si>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</si>
  <si>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</si>
  <si>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</si>
  <si>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</si>
  <si>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</si>
  <si>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</si>
  <si>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</si>
  <si>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</si>
  <si>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</si>
  <si>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</si>
  <si>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</si>
  <si>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</si>
  <si>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</si>
  <si>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</si>
  <si>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</si>
  <si>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</si>
  <si>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</si>
  <si>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</si>
  <si>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</si>
  <si>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</si>
  <si>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</si>
  <si>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</si>
  <si>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</si>
  <si>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</si>
  <si>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</si>
  <si>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</si>
  <si>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</si>
  <si>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</si>
  <si>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</si>
  <si>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</si>
  <si>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</si>
  <si>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</si>
  <si>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</si>
  <si>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</si>
  <si>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</si>
  <si>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</si>
  <si>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</si>
  <si>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</si>
  <si>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</si>
  <si>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</si>
  <si>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</si>
  <si>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</si>
  <si>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</si>
  <si>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</si>
  <si>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</si>
  <si>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</si>
  <si>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</si>
  <si>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</si>
  <si>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</si>
  <si>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</si>
  <si>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</si>
  <si>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</si>
  <si>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</si>
  <si>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</si>
  <si>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</si>
  <si>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</si>
  <si>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</si>
  <si>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</si>
  <si>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</si>
  <si>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</si>
  <si>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</si>
  <si>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</si>
  <si>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</si>
  <si>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</si>
  <si>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</si>
  <si>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</si>
  <si>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</si>
  <si>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</si>
  <si>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</si>
  <si>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</si>
  <si>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</si>
  <si>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</si>
  <si>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</si>
  <si>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</si>
  <si>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</si>
  <si>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</si>
  <si>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</si>
  <si>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</si>
  <si>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</si>
  <si>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</si>
  <si>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</si>
  <si>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</si>
  <si>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</si>
  <si>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</si>
  <si>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</si>
  <si>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</si>
  <si>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</si>
  <si>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</si>
  <si>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</si>
  <si>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</si>
  <si>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</si>
  <si>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</si>
  <si>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</si>
  <si>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</si>
  <si>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</si>
  <si>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</si>
  <si>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</si>
  <si>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</si>
  <si>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</si>
  <si>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</si>
  <si>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</si>
  <si>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</si>
  <si>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</si>
  <si>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</si>
  <si>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</si>
  <si>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</si>
  <si>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</si>
  <si>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</si>
  <si>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</si>
  <si>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</si>
  <si>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</si>
  <si>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</si>
  <si>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</si>
  <si>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</si>
  <si>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</si>
  <si>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</si>
  <si>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</si>
  <si>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</si>
  <si>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</si>
  <si>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</si>
  <si>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</si>
  <si>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</si>
  <si>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</si>
  <si>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</si>
  <si>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</si>
  <si>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</si>
  <si>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</si>
  <si>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</si>
  <si>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</si>
  <si>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</si>
  <si>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</si>
  <si>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</si>
  <si>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</si>
  <si>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</si>
  <si>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</si>
  <si>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</si>
  <si>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</si>
  <si>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</si>
  <si>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</si>
  <si>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</si>
  <si>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</si>
  <si>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</si>
  <si>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</si>
  <si>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</si>
  <si>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</si>
  <si>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</si>
  <si>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</si>
  <si>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</si>
  <si>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</si>
  <si>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</si>
  <si>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</si>
  <si>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</si>
  <si>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</si>
  <si>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</si>
  <si>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</si>
  <si>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</si>
  <si>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</si>
  <si>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</si>
  <si>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</si>
  <si>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</si>
  <si>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</si>
  <si>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</si>
  <si>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</si>
  <si>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</si>
  <si>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</si>
  <si>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</si>
  <si>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</si>
  <si>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</si>
  <si>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</si>
  <si>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</si>
  <si>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</si>
  <si>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</si>
  <si>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</si>
  <si>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</si>
  <si>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</si>
  <si>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</si>
  <si>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</si>
  <si>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</si>
  <si>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</si>
  <si>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</si>
  <si>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</si>
  <si>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</si>
  <si>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</si>
  <si>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</si>
  <si>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</si>
  <si>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</si>
  <si>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</si>
  <si>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</si>
  <si>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</si>
  <si>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</si>
  <si>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</si>
  <si>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</si>
  <si>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</si>
  <si>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</si>
  <si>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</si>
  <si>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</si>
  <si>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</si>
  <si>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</si>
  <si>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</si>
  <si>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</si>
  <si>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</si>
  <si>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</si>
  <si>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</si>
  <si>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</si>
  <si>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</si>
  <si>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</si>
  <si>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</si>
  <si>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</si>
  <si>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</si>
  <si>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</si>
  <si>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</si>
  <si>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</si>
  <si>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</si>
  <si>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</si>
  <si>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</si>
  <si>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</si>
  <si>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</si>
  <si>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</si>
  <si>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</si>
  <si>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</si>
  <si>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</si>
  <si>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</si>
  <si>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</si>
  <si>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</si>
  <si>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</si>
  <si>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</si>
  <si>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</si>
  <si>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</si>
  <si>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</si>
  <si>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</si>
  <si>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</si>
  <si>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</si>
  <si>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</si>
  <si>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</si>
  <si>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</si>
  <si>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</si>
  <si>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</si>
  <si>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</si>
  <si>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</si>
  <si>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</si>
  <si>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</si>
  <si>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</si>
  <si>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</si>
  <si>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</si>
  <si>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</si>
  <si>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</si>
  <si>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</si>
  <si>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</si>
  <si>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</si>
  <si>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</si>
  <si>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</si>
  <si>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</si>
  <si>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</si>
  <si>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</si>
  <si>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</si>
  <si>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</si>
  <si>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</si>
  <si>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</si>
  <si>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</si>
  <si>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</si>
  <si>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</si>
  <si>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</si>
  <si>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</si>
  <si>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</si>
  <si>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</si>
  <si>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</si>
  <si>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</si>
  <si>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</si>
  <si>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</si>
  <si>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</si>
  <si>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</si>
  <si>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</si>
  <si>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</si>
  <si>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</si>
  <si>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</si>
  <si>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</si>
  <si>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</si>
  <si>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</si>
  <si>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</si>
  <si>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</si>
  <si>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</si>
  <si>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</si>
  <si>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</si>
  <si>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</si>
  <si>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</si>
  <si>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</si>
  <si>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</si>
  <si>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</si>
  <si>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</si>
  <si>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</si>
  <si>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</si>
  <si>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</si>
  <si>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</si>
  <si>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</si>
  <si>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</si>
  <si>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</si>
  <si>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</si>
  <si>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</si>
  <si>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</si>
  <si>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</si>
  <si>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</si>
  <si>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</si>
  <si>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</si>
  <si>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</si>
  <si>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</si>
  <si>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</si>
  <si>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</si>
  <si>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</si>
  <si>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</si>
  <si>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</si>
  <si>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</si>
  <si>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</si>
  <si>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</si>
  <si>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</si>
  <si>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</si>
  <si>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</si>
  <si>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</si>
  <si>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</si>
  <si>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</si>
  <si>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</si>
  <si>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</si>
  <si>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</si>
  <si>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</si>
  <si>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</si>
  <si>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</si>
  <si>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</si>
  <si>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</si>
  <si>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</si>
  <si>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</si>
  <si>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</si>
  <si>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</si>
  <si>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</si>
  <si>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</si>
  <si>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</si>
  <si>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</si>
  <si>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</si>
  <si>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</si>
  <si>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</si>
  <si>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</si>
  <si>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</si>
  <si>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</si>
  <si>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</si>
  <si>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</si>
  <si>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</si>
  <si>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</si>
  <si>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</si>
  <si>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</si>
  <si>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</si>
  <si>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</si>
  <si>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</si>
  <si>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</si>
  <si>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</si>
  <si>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</si>
  <si>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</si>
  <si>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</si>
  <si>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</si>
  <si>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</si>
  <si>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</si>
  <si>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</si>
  <si>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</si>
  <si>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</si>
  <si>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</si>
  <si>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</si>
  <si>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</si>
  <si>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</si>
  <si>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</si>
  <si>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</si>
  <si>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</si>
  <si>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</si>
  <si>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</si>
  <si>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</si>
  <si>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</si>
  <si>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</si>
  <si>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</si>
  <si>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</si>
  <si>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</si>
  <si>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</si>
  <si>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</si>
  <si>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</si>
  <si>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</si>
  <si>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</si>
  <si>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</si>
  <si>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</si>
  <si>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</si>
  <si>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</si>
  <si>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</si>
  <si>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</si>
  <si>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</si>
  <si>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</si>
  <si>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</si>
  <si>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</si>
  <si>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</si>
  <si>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</si>
  <si>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</si>
  <si>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</si>
  <si>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</si>
  <si>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</si>
  <si>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</si>
  <si>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</si>
  <si>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</si>
  <si>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</si>
  <si>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</si>
  <si>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</si>
  <si>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</si>
  <si>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</si>
  <si>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</si>
  <si>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</si>
  <si>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</si>
  <si>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</si>
  <si>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</si>
  <si>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</si>
  <si>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</si>
  <si>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</si>
  <si>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</si>
  <si>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</si>
  <si>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</si>
  <si>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</si>
  <si>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</si>
  <si>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</si>
  <si>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</si>
  <si>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</si>
  <si>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</si>
  <si>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</si>
  <si>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</si>
  <si>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</si>
  <si>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</si>
  <si>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</si>
  <si>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</si>
  <si>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</si>
  <si>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</si>
  <si>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</si>
  <si>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</si>
  <si>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</si>
  <si>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</si>
  <si>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</si>
  <si>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</si>
  <si>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</si>
  <si>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</si>
  <si>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</si>
  <si>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</si>
  <si>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</si>
  <si>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</si>
  <si>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</si>
  <si>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</si>
  <si>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</si>
  <si>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</si>
  <si>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</si>
  <si>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</si>
  <si>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</si>
  <si>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</si>
  <si>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</si>
  <si>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</si>
  <si>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</si>
  <si>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</si>
  <si>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</si>
  <si>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</si>
  <si>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</si>
  <si>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</si>
  <si>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</si>
  <si>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</si>
  <si>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</si>
  <si>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</si>
  <si>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</si>
  <si>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</si>
  <si>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</si>
  <si>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</si>
  <si>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</si>
  <si>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</si>
  <si>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</si>
  <si>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</si>
  <si>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</si>
  <si>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</si>
  <si>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</si>
  <si>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</si>
  <si>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</si>
  <si>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</si>
  <si>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</si>
  <si>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</si>
  <si>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</si>
  <si>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</si>
  <si>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</si>
  <si>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</si>
  <si>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</si>
  <si>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</si>
  <si>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</si>
  <si>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</si>
  <si>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</si>
  <si>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</si>
  <si>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</si>
  <si>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</si>
  <si>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</si>
  <si>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</si>
  <si>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</si>
  <si>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</si>
  <si>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</si>
  <si>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</si>
  <si>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</si>
  <si>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</si>
  <si>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</si>
  <si>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</si>
  <si>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</si>
  <si>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</si>
  <si>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</si>
  <si>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</si>
  <si>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</si>
  <si>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</si>
  <si>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</si>
  <si>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</si>
  <si>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</si>
  <si>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</si>
  <si>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</si>
  <si>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</si>
  <si>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</si>
  <si>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</si>
  <si>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</si>
  <si>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</si>
  <si>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</si>
  <si>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</si>
  <si>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</si>
  <si>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</si>
  <si>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</si>
  <si>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</si>
  <si>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</si>
  <si>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</si>
  <si>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</si>
  <si>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</si>
  <si>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</si>
  <si>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</si>
  <si>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</si>
  <si>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</si>
  <si>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</si>
  <si>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</si>
  <si>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</si>
  <si>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</si>
  <si>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</si>
  <si>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</si>
  <si>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</si>
  <si>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</si>
  <si>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</si>
  <si>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</si>
  <si>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</si>
  <si>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</si>
  <si>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</si>
  <si>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</si>
  <si>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</si>
  <si>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</si>
  <si>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</si>
  <si>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</si>
  <si>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</si>
  <si>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</si>
  <si>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</si>
  <si>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</si>
  <si>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</si>
  <si>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</si>
  <si>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</si>
  <si>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</si>
  <si>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</si>
  <si>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</si>
  <si>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</si>
  <si>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</si>
  <si>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</si>
  <si>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</si>
  <si>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</si>
  <si>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</si>
  <si>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</si>
  <si>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</si>
  <si>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</si>
  <si>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</si>
  <si>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</si>
  <si>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</si>
  <si>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</si>
  <si>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</si>
  <si>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</si>
  <si>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</si>
  <si>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</si>
  <si>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</si>
  <si>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</si>
  <si>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</si>
  <si>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</si>
  <si>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</si>
  <si>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</si>
  <si>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</si>
  <si>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</si>
  <si>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</si>
  <si>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</si>
  <si>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</si>
  <si>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</si>
  <si>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</si>
  <si>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</si>
  <si>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</si>
  <si>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</si>
  <si>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</si>
  <si>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</si>
  <si>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</si>
  <si>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</si>
  <si>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</si>
  <si>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</si>
  <si>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</si>
  <si>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</si>
  <si>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</si>
  <si>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</si>
  <si>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</si>
  <si>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</si>
  <si>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</si>
  <si>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</si>
  <si>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</si>
  <si>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</si>
  <si>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</si>
  <si>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</si>
  <si>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</si>
  <si>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</si>
  <si>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</si>
  <si>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</si>
  <si>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</si>
  <si>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</si>
  <si>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</si>
  <si>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</si>
  <si>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</si>
  <si>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</si>
  <si>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</si>
  <si>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</si>
  <si>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</si>
  <si>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</si>
  <si>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</si>
  <si>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</si>
  <si>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</si>
  <si>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</si>
  <si>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</si>
  <si>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</si>
  <si>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</si>
  <si>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</si>
  <si>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</si>
  <si>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</si>
  <si>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</si>
  <si>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</si>
  <si>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</si>
  <si>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</si>
  <si>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</si>
  <si>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</si>
  <si>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</si>
  <si>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</si>
  <si>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</si>
  <si>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</si>
  <si>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</si>
  <si>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</si>
  <si>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</si>
  <si>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</si>
  <si>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</si>
  <si>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</si>
  <si>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</si>
  <si>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</si>
  <si>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</si>
  <si>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</si>
  <si>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</si>
  <si>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</si>
  <si>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</si>
  <si>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</si>
  <si>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</si>
  <si>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</si>
  <si>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</si>
  <si>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</si>
  <si>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</si>
  <si>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</si>
  <si>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</si>
  <si>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</si>
  <si>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</si>
  <si>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</si>
  <si>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</si>
  <si>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</si>
  <si>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</si>
  <si>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</si>
  <si>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</si>
  <si>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</si>
  <si>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</si>
  <si>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</si>
  <si>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</si>
  <si>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</si>
  <si>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</si>
  <si>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</si>
  <si>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</si>
  <si>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</si>
  <si>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</si>
  <si>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</si>
  <si>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</si>
  <si>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</si>
  <si>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</si>
  <si>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</si>
  <si>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</si>
  <si>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</si>
  <si>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</si>
  <si>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</si>
  <si>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</si>
  <si>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</si>
  <si>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</si>
  <si>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</si>
  <si>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</si>
  <si>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</si>
  <si>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</si>
  <si>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</si>
  <si>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</si>
  <si>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</si>
  <si>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</si>
  <si>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</si>
  <si>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</si>
  <si>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</si>
  <si>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</si>
  <si>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</si>
  <si>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</si>
  <si>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</si>
  <si>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</si>
  <si>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</si>
  <si>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</si>
  <si>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</si>
  <si>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</si>
  <si>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</si>
  <si>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</si>
  <si>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</si>
  <si>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</si>
  <si>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</si>
  <si>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</si>
  <si>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</si>
  <si>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</si>
  <si>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</si>
  <si>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</si>
  <si>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</si>
  <si>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</si>
  <si>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</si>
  <si>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</si>
  <si>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</si>
  <si>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</si>
  <si>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</si>
  <si>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</si>
  <si>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</si>
  <si>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</si>
  <si>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</si>
  <si>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</si>
  <si>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</si>
  <si>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</si>
  <si>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</si>
  <si>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</si>
  <si>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</si>
  <si>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</si>
  <si>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</si>
  <si>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</si>
  <si>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</si>
  <si>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</si>
  <si>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</si>
  <si>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</si>
  <si>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</si>
  <si>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</si>
  <si>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</si>
  <si>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</si>
  <si>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</si>
  <si>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</si>
  <si>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</si>
  <si>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</si>
  <si>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</si>
  <si>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</si>
  <si>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</si>
  <si>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</si>
  <si>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</si>
  <si>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</si>
  <si>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</si>
  <si>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</si>
  <si>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</si>
  <si>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</si>
  <si>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</si>
  <si>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</si>
  <si>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</si>
  <si>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</si>
  <si>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</si>
  <si>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</si>
  <si>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</si>
  <si>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</si>
  <si>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</si>
  <si>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</si>
  <si>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</si>
  <si>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</si>
  <si>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</si>
  <si>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</si>
  <si>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</si>
  <si>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</si>
  <si>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</si>
  <si>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</si>
  <si>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</si>
  <si>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</si>
  <si>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</si>
  <si>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</si>
  <si>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</si>
  <si>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</si>
  <si>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</si>
  <si>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</si>
  <si>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</si>
  <si>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</si>
  <si>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</si>
  <si>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</si>
  <si>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</si>
  <si>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</si>
  <si>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</si>
  <si>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</si>
  <si>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</si>
  <si>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</si>
  <si>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</si>
  <si>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</si>
  <si>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</si>
  <si>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</si>
  <si>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</si>
  <si>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</si>
  <si>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</si>
  <si>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</si>
  <si>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</si>
  <si>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</si>
  <si>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</si>
  <si>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</si>
  <si>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</si>
  <si>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</si>
  <si>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</si>
  <si>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</si>
  <si>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</si>
  <si>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</si>
  <si>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</si>
  <si>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</si>
  <si>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</si>
  <si>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</si>
  <si>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</si>
  <si>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</si>
  <si>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</si>
  <si>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</si>
  <si>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</si>
  <si>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</si>
  <si>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</si>
  <si>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</si>
  <si>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</si>
  <si>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</si>
  <si>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</si>
  <si>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</si>
  <si>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</si>
  <si>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</si>
  <si>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</si>
  <si>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</si>
  <si>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</si>
  <si>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</si>
  <si>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</si>
  <si>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</si>
  <si>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</si>
  <si>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</si>
  <si>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</si>
  <si>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</si>
  <si>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</si>
  <si>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</si>
  <si>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</si>
  <si>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</si>
  <si>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</si>
  <si>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</si>
  <si>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</si>
  <si>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</si>
  <si>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</si>
  <si>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</si>
  <si>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</si>
  <si>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</si>
  <si>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</si>
  <si>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</si>
  <si>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</si>
  <si>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</si>
  <si>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</si>
  <si>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</si>
  <si>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</si>
  <si>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</si>
  <si>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</si>
  <si>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</si>
  <si>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</si>
  <si>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</si>
  <si>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</si>
  <si>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</si>
  <si>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</si>
  <si>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</si>
  <si>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</si>
  <si>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</si>
  <si>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</si>
  <si>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</si>
  <si>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</si>
  <si>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</si>
  <si>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</si>
  <si>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</si>
  <si>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</si>
  <si>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</si>
  <si>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</si>
  <si>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</si>
  <si>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</si>
  <si>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</si>
  <si>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</si>
  <si>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</si>
  <si>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</si>
  <si>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</si>
  <si>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</si>
  <si>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</si>
  <si>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</si>
  <si>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</si>
  <si>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</si>
  <si>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</si>
  <si>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</si>
  <si>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</si>
  <si>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</si>
  <si>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</si>
  <si>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</si>
  <si>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</si>
  <si>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</si>
  <si>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</si>
  <si>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</si>
  <si>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</si>
  <si>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</si>
  <si>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</si>
  <si>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</si>
  <si>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</si>
  <si>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</si>
  <si>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</si>
  <si>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</si>
  <si>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</si>
  <si>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</si>
  <si>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</si>
  <si>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</si>
  <si>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</si>
  <si>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</si>
  <si>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</si>
  <si>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</si>
  <si>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</si>
  <si>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</si>
  <si>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</si>
  <si>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</si>
  <si>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</si>
  <si>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</si>
  <si>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</si>
  <si>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</si>
  <si>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</si>
  <si>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</si>
  <si>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</si>
  <si>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</si>
  <si>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</si>
  <si>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</si>
  <si>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</si>
  <si>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</si>
  <si>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</si>
  <si>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</si>
  <si>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</si>
  <si>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</si>
  <si>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</si>
  <si>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</si>
  <si>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</si>
  <si>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</si>
  <si>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</si>
  <si>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</si>
  <si>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</si>
  <si>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</si>
  <si>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</si>
  <si>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</si>
  <si>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</si>
  <si>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</si>
  <si>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</si>
  <si>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</si>
  <si>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</si>
  <si>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</si>
  <si>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</si>
  <si>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</si>
  <si>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</si>
  <si>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</si>
  <si>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</si>
  <si>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</si>
  <si>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</si>
  <si>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</si>
  <si>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</si>
  <si>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</si>
  <si>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</si>
  <si>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</si>
  <si>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</si>
  <si>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</si>
  <si>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</si>
  <si>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</si>
  <si>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</si>
  <si>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</si>
  <si>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</si>
  <si>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</si>
  <si>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</si>
  <si>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</si>
  <si>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</si>
  <si>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</si>
  <si>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</si>
  <si>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</si>
  <si>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</si>
  <si>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</si>
  <si>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</si>
  <si>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</si>
  <si>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</si>
  <si>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</si>
  <si>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</si>
  <si>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</si>
  <si>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</si>
  <si>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</si>
  <si>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</si>
  <si>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</si>
  <si>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</si>
  <si>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</si>
  <si>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</si>
  <si>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</si>
  <si>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</si>
  <si>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</si>
  <si>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</si>
  <si>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</si>
  <si>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</si>
  <si>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</si>
  <si>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</si>
  <si>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</si>
  <si>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</si>
  <si>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</si>
  <si>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</si>
  <si>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</si>
  <si>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</si>
  <si>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</si>
  <si>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</si>
  <si>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</si>
  <si>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</si>
  <si>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</si>
  <si>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</si>
  <si>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</si>
  <si>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</si>
  <si>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</si>
  <si>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</si>
  <si>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</si>
  <si>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</si>
  <si>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</si>
  <si>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</si>
  <si>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</si>
  <si>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</si>
  <si>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</si>
  <si>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</si>
  <si>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</si>
  <si>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</si>
  <si>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</si>
  <si>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</si>
  <si>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</si>
  <si>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</si>
  <si>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</si>
  <si>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</si>
  <si>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</si>
  <si>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</si>
  <si>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</si>
  <si>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</si>
  <si>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</si>
  <si>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</si>
  <si>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</si>
  <si>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</si>
  <si>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</si>
  <si>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</si>
  <si>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</si>
  <si>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</si>
  <si>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</si>
  <si>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</si>
  <si>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</si>
  <si>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</si>
  <si>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</si>
  <si>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</si>
  <si>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</si>
  <si>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</si>
  <si>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</si>
  <si>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</si>
  <si>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</si>
  <si>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</si>
  <si>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</si>
  <si>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</si>
  <si>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</si>
  <si>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</si>
  <si>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</si>
  <si>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</si>
  <si>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</si>
  <si>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</si>
  <si>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</si>
  <si>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</si>
  <si>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</si>
  <si>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</si>
  <si>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</si>
  <si>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</si>
  <si>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</si>
  <si>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</si>
  <si>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</si>
  <si>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</si>
  <si>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</si>
  <si>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</si>
  <si>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</si>
  <si>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</si>
  <si>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</si>
  <si>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</si>
  <si>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</si>
  <si>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</si>
  <si>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</si>
  <si>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</si>
  <si>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</si>
  <si>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</si>
  <si>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</si>
  <si>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</si>
  <si>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</si>
  <si>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</si>
  <si>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</si>
  <si>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</si>
  <si>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</si>
  <si>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</si>
  <si>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</si>
  <si>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</si>
  <si>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</si>
  <si>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</si>
  <si>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</si>
  <si>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</si>
  <si>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</si>
  <si>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</si>
  <si>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</si>
  <si>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</si>
  <si>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</si>
  <si>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</si>
  <si>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</si>
  <si>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</si>
  <si>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</si>
  <si>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</si>
  <si>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</si>
  <si>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</si>
  <si>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</si>
  <si>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</si>
  <si>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</si>
  <si>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</si>
  <si>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</si>
  <si>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</si>
  <si>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</si>
  <si>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</si>
  <si>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</si>
  <si>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</si>
  <si>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</si>
  <si>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</si>
  <si>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</si>
  <si>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</si>
  <si>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</si>
  <si>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</si>
  <si>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</si>
  <si>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</si>
  <si>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</si>
  <si>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</si>
  <si>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</si>
  <si>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</si>
  <si>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</si>
  <si>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</si>
  <si>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</si>
  <si>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</si>
  <si>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</si>
  <si>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</si>
  <si>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</si>
  <si>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</si>
  <si>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</si>
  <si>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</si>
  <si>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</si>
  <si>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</si>
  <si>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</si>
  <si>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</si>
  <si>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</si>
  <si>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</si>
  <si>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</si>
  <si>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</si>
  <si>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</si>
  <si>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</si>
  <si>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</si>
  <si>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</si>
  <si>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</si>
  <si>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</si>
  <si>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</si>
  <si>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</si>
  <si>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</si>
  <si>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</si>
  <si>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</si>
  <si>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</si>
  <si>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</si>
  <si>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</si>
  <si>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</si>
  <si>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</si>
  <si>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</si>
  <si>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</si>
  <si>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</si>
  <si>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</si>
  <si>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</si>
  <si>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</si>
  <si>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</si>
  <si>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</si>
  <si>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</si>
  <si>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</si>
  <si>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</si>
  <si>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</si>
  <si>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</si>
  <si>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</si>
  <si>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</si>
  <si>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</si>
  <si>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</si>
  <si>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</si>
  <si>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</si>
  <si>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</si>
  <si>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</si>
  <si>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</si>
  <si>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</si>
  <si>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</si>
  <si>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</si>
  <si>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</si>
  <si>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</si>
  <si>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</si>
  <si>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</si>
  <si>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</si>
  <si>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</si>
  <si>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</si>
  <si>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</si>
  <si>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</si>
  <si>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</si>
  <si>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</si>
  <si>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</si>
  <si>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</si>
  <si>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</si>
  <si>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</si>
  <si>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</si>
  <si>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</si>
  <si>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</si>
  <si>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</si>
  <si>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</si>
  <si>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</si>
  <si>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</si>
  <si>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</si>
  <si>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</si>
  <si>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</si>
  <si>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</si>
  <si>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</si>
  <si>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</si>
  <si>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</si>
  <si>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</si>
  <si>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</si>
  <si>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</si>
  <si>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</si>
  <si>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</si>
  <si>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</si>
  <si>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</si>
  <si>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</si>
  <si>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</si>
  <si>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</si>
  <si>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</si>
  <si>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</si>
  <si>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</si>
  <si>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</si>
  <si>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</si>
  <si>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</si>
  <si>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</si>
  <si>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</si>
  <si>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</si>
  <si>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</si>
  <si>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</si>
  <si>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</si>
  <si>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</si>
  <si>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</si>
  <si>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</si>
  <si>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</si>
  <si>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</si>
  <si>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</si>
  <si>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</si>
  <si>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</si>
  <si>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</si>
  <si>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</si>
  <si>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</si>
  <si>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</si>
  <si>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</si>
  <si>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</si>
  <si>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</si>
  <si>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</si>
  <si>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</si>
  <si>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</si>
  <si>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</si>
  <si>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</si>
  <si>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</si>
  <si>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</si>
  <si>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</si>
  <si>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</si>
  <si>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</si>
  <si>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</si>
  <si>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</si>
  <si>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</si>
  <si>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</si>
  <si>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</si>
  <si>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</si>
  <si>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</si>
  <si>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</si>
  <si>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</si>
  <si>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</si>
  <si>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</si>
  <si>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</si>
  <si>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</si>
  <si>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</si>
  <si>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</si>
  <si>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</si>
  <si>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</si>
  <si>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</si>
  <si>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</si>
  <si>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</si>
  <si>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</si>
  <si>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</si>
  <si>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</si>
  <si>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</si>
  <si>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</si>
  <si>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</si>
  <si>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</si>
  <si>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</si>
  <si>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</si>
  <si>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</si>
  <si>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</si>
  <si>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</si>
  <si>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</si>
  <si>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</si>
  <si>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</si>
  <si>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</si>
  <si>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</si>
  <si>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</si>
  <si>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</si>
  <si>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</si>
  <si>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</si>
  <si>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</si>
  <si>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</si>
  <si>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</si>
  <si>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</si>
  <si>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</si>
  <si>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</si>
  <si>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</si>
  <si>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</si>
  <si>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</si>
  <si>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</si>
  <si>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</si>
  <si>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</si>
  <si>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</si>
  <si>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</si>
  <si>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</si>
  <si>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</si>
  <si>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</si>
  <si>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</si>
  <si>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</si>
  <si>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</si>
  <si>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</si>
  <si>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</si>
  <si>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</si>
  <si>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</si>
  <si>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</si>
  <si>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</si>
  <si>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</si>
  <si>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</si>
  <si>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</si>
  <si>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</si>
  <si>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</si>
  <si>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</si>
  <si>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</si>
  <si>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</si>
  <si>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</si>
  <si>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</si>
  <si>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</si>
  <si>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</si>
  <si>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</si>
  <si>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</si>
  <si>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</si>
  <si>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</si>
  <si>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</si>
  <si>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</si>
  <si>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</si>
  <si>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</si>
  <si>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</si>
  <si>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</si>
  <si>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</si>
  <si>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</si>
  <si>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</si>
  <si>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</si>
  <si>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</si>
  <si>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</si>
  <si>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</si>
  <si>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</si>
  <si>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</si>
  <si>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</si>
  <si>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</si>
  <si>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</si>
  <si>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</si>
  <si>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</si>
  <si>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</si>
  <si>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</si>
  <si>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</si>
  <si>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</si>
  <si>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</si>
  <si>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</si>
  <si>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</si>
  <si>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</si>
  <si>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</si>
  <si>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</si>
  <si>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</si>
  <si>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</si>
  <si>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</si>
  <si>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</si>
  <si>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</si>
  <si>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</si>
  <si>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</si>
  <si>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</si>
  <si>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</si>
  <si>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</si>
  <si>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</si>
  <si>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</si>
  <si>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</si>
  <si>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</si>
  <si>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</si>
  <si>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</si>
  <si>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</si>
  <si>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</si>
  <si>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</si>
  <si>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</si>
  <si>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</si>
  <si>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</si>
  <si>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</si>
  <si>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</si>
  <si>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</si>
  <si>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</si>
  <si>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</si>
  <si>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</si>
  <si>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</si>
  <si>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</si>
  <si>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</si>
  <si>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</si>
  <si>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</si>
  <si>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</si>
  <si>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</si>
  <si>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</si>
  <si>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</si>
  <si>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</si>
  <si>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</si>
  <si>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</si>
  <si>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</si>
  <si>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</si>
  <si>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</si>
  <si>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</si>
  <si>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</si>
  <si>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</si>
  <si>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</si>
  <si>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</si>
  <si>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</si>
  <si>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</si>
  <si>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</si>
  <si>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</si>
  <si>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</si>
  <si>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</si>
  <si>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</si>
  <si>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</si>
  <si>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</si>
  <si>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</si>
  <si>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</si>
  <si>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</si>
  <si>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</si>
  <si>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</si>
  <si>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</si>
  <si>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</si>
  <si>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</si>
  <si>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</si>
  <si>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</si>
  <si>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</si>
  <si>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</si>
  <si>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</si>
  <si>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</si>
  <si>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</si>
  <si>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</si>
  <si>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</si>
  <si>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</si>
  <si>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</si>
  <si>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</si>
  <si>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</si>
  <si>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</si>
  <si>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</si>
  <si>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</si>
  <si>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</si>
  <si>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</si>
  <si>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</si>
  <si>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</si>
  <si>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</si>
  <si>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</si>
  <si>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</si>
  <si>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</si>
  <si>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</si>
  <si>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</si>
  <si>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</si>
  <si>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</si>
  <si>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</si>
  <si>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</si>
  <si>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</si>
  <si>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</si>
  <si>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</si>
  <si>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</si>
  <si>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</si>
  <si>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</si>
  <si>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</si>
  <si>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</si>
  <si>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</si>
  <si>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</si>
  <si>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</si>
  <si>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</si>
  <si>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</si>
  <si>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</si>
  <si>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</si>
  <si>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</si>
  <si>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</si>
  <si>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</si>
  <si>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</si>
  <si>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</si>
  <si>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</si>
  <si>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</si>
  <si>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</si>
  <si>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</si>
  <si>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</si>
  <si>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</si>
  <si>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</si>
  <si>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</si>
  <si>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</si>
  <si>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</si>
  <si>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</si>
  <si>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</si>
  <si>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</si>
  <si>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</si>
  <si>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</si>
  <si>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</si>
  <si>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</si>
  <si>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</si>
  <si>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</si>
  <si>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</si>
  <si>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</si>
  <si>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</si>
  <si>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</si>
  <si>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</si>
  <si>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</si>
  <si>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</si>
  <si>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</si>
  <si>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</si>
  <si>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</si>
  <si>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</si>
  <si>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</si>
  <si>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</si>
  <si>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</si>
  <si>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</si>
  <si>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</si>
  <si>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</si>
  <si>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</si>
  <si>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</si>
  <si>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</si>
  <si>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</si>
  <si>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</si>
  <si>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</si>
  <si>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</si>
  <si>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</si>
  <si>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</si>
  <si>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</si>
  <si>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</si>
  <si>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</si>
  <si>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</si>
  <si>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</si>
  <si>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</si>
  <si>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</si>
  <si>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</si>
  <si>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</si>
  <si>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</si>
  <si>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</si>
  <si>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</si>
  <si>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</si>
  <si>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</si>
  <si>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</si>
  <si>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</si>
  <si>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</si>
  <si>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</si>
  <si>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</si>
  <si>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</si>
  <si>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</si>
  <si>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</si>
  <si>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</si>
  <si>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</si>
  <si>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</si>
  <si>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</si>
  <si>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</si>
  <si>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</si>
  <si>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</si>
  <si>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</si>
  <si>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</si>
  <si>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</si>
  <si>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</si>
  <si>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</si>
  <si>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</si>
  <si>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</si>
  <si>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</si>
  <si>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</si>
  <si>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</si>
  <si>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</si>
  <si>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</si>
  <si>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</si>
  <si>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</si>
  <si>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</si>
  <si>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</si>
  <si>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</si>
  <si>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</si>
  <si>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</si>
  <si>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</si>
  <si>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</si>
  <si>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</si>
  <si>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</si>
  <si>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</si>
  <si>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</si>
  <si>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</si>
  <si>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</si>
  <si>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</si>
  <si>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</si>
  <si>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</si>
  <si>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</si>
  <si>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</si>
  <si>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</si>
  <si>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</si>
  <si>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</si>
  <si>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</si>
  <si>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</si>
  <si>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</si>
  <si>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</si>
  <si>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</si>
  <si>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</si>
  <si>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</si>
  <si>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</si>
  <si>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</si>
  <si>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</si>
  <si>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</si>
  <si>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</si>
  <si>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</si>
  <si>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</si>
  <si>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</si>
  <si>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</si>
  <si>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</si>
  <si>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</si>
  <si>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</si>
  <si>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</si>
  <si>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</si>
  <si>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</si>
  <si>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</si>
  <si>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</si>
  <si>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</si>
  <si>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</si>
  <si>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</si>
  <si>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</si>
  <si>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</si>
  <si>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</si>
  <si>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</si>
  <si>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</si>
  <si>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</si>
  <si>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</si>
  <si>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</si>
  <si>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</si>
  <si>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</si>
  <si>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</si>
  <si>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</si>
  <si>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</si>
  <si>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</si>
  <si>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</si>
  <si>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</si>
  <si>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</si>
  <si>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</si>
  <si>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</si>
  <si>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</si>
  <si>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</si>
  <si>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</si>
  <si>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</si>
  <si>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</si>
  <si>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</si>
  <si>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</si>
  <si>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</si>
  <si>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</si>
  <si>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</si>
  <si>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</si>
  <si>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</si>
  <si>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</si>
  <si>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</si>
  <si>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</si>
  <si>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</si>
  <si>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</si>
  <si>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</si>
  <si>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</si>
  <si>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</si>
  <si>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</si>
  <si>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</si>
  <si>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</si>
  <si>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</si>
  <si>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</si>
  <si>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</si>
  <si>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</si>
  <si>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</si>
  <si>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</si>
  <si>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</si>
  <si>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</si>
  <si>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</si>
  <si>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</si>
  <si>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</si>
  <si>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</si>
  <si>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</si>
  <si>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</si>
  <si>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</si>
  <si>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</si>
  <si>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</si>
  <si>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</si>
  <si>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</si>
  <si>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</si>
  <si>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</si>
  <si>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</si>
  <si>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</si>
  <si>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</si>
  <si>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</si>
  <si>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</si>
  <si>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</si>
  <si>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</si>
  <si>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</si>
  <si>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</si>
  <si>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</si>
  <si>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</si>
  <si>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</si>
  <si>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</si>
  <si>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</si>
  <si>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</si>
  <si>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</si>
  <si>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</si>
  <si>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</si>
  <si>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</si>
  <si>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</si>
  <si>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</si>
  <si>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</si>
  <si>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</si>
  <si>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</si>
  <si>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</si>
  <si>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</si>
  <si>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</si>
  <si>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</si>
  <si>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</si>
  <si>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</si>
  <si>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</si>
  <si>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</si>
  <si>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</si>
  <si>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</si>
  <si>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</si>
  <si>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</si>
  <si>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</si>
  <si>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</si>
  <si>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</si>
  <si>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</si>
  <si>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</si>
  <si>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</si>
  <si>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</si>
  <si>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</si>
  <si>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</si>
  <si>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</si>
  <si>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</si>
  <si>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</si>
  <si>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</si>
  <si>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</si>
  <si>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</si>
  <si>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</si>
  <si>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</si>
  <si>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</si>
  <si>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</si>
  <si>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</si>
  <si>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</si>
  <si>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</si>
  <si>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</si>
  <si>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</si>
  <si>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</si>
  <si>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</si>
  <si>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</si>
  <si>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</si>
  <si>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</si>
  <si>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</si>
  <si>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</si>
  <si>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</si>
  <si>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</si>
  <si>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</si>
  <si>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</si>
  <si>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</si>
  <si>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</si>
  <si>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</si>
  <si>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</si>
  <si>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</si>
  <si>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</si>
  <si>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</si>
  <si>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</si>
  <si>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</si>
  <si>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</si>
  <si>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</si>
  <si>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</si>
  <si>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</si>
  <si>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</si>
  <si>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</si>
  <si>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</si>
  <si>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</si>
  <si>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</si>
  <si>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</si>
  <si>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</si>
  <si>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</si>
  <si>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</si>
  <si>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</si>
  <si>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</si>
  <si>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</si>
  <si>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</si>
  <si>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</si>
  <si>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</si>
  <si>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</si>
  <si>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</si>
  <si>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</si>
  <si>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</si>
  <si>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</si>
  <si>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</si>
  <si>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</si>
  <si>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</si>
  <si>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</si>
  <si>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</si>
  <si>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</si>
  <si>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</si>
  <si>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</si>
  <si>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</si>
  <si>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</si>
  <si>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</si>
  <si>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</si>
  <si>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</si>
  <si>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</si>
  <si>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</si>
  <si>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</si>
  <si>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</si>
  <si>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</si>
  <si>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</si>
  <si>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</si>
  <si>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</si>
  <si>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</si>
  <si>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</si>
  <si>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</si>
  <si>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</si>
  <si>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</si>
  <si>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</si>
  <si>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</si>
  <si>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</si>
  <si>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</si>
  <si>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</si>
  <si>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</si>
  <si>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</si>
  <si>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</si>
  <si>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</si>
  <si>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</si>
  <si>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</si>
  <si>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</si>
  <si>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</si>
  <si>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</si>
  <si>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</si>
  <si>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</si>
  <si>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</si>
  <si>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</si>
  <si>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</si>
  <si>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</si>
  <si>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</si>
  <si>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</si>
  <si>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</si>
  <si>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</si>
  <si>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</si>
  <si>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</si>
  <si>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</si>
  <si>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</si>
  <si>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</si>
  <si>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</si>
  <si>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</si>
  <si>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</si>
  <si>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</si>
  <si>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</si>
  <si>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</si>
  <si>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</si>
  <si>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</si>
  <si>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</si>
  <si>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</si>
  <si>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</si>
  <si>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</si>
  <si>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</si>
  <si>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</si>
  <si>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</si>
  <si>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</si>
  <si>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</si>
  <si>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</si>
  <si>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</si>
  <si>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</si>
  <si>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</si>
  <si>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</si>
  <si>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</si>
  <si>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</si>
  <si>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</si>
  <si>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</si>
  <si>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</si>
  <si>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</si>
  <si>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</si>
  <si>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</si>
  <si>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</si>
  <si>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</si>
  <si>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</si>
  <si>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</si>
  <si>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</si>
  <si>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</si>
  <si>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</si>
  <si>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</si>
  <si>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</si>
  <si>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</si>
  <si>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</si>
  <si>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</si>
  <si>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</si>
  <si>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</si>
  <si>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</si>
  <si>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</si>
  <si>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</si>
  <si>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</si>
  <si>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</si>
  <si>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</si>
  <si>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</si>
  <si>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</si>
  <si>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</si>
  <si>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</si>
  <si>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</si>
  <si>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</si>
  <si>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</si>
  <si>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</si>
  <si>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</si>
  <si>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</si>
  <si>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</si>
  <si>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</si>
  <si>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</si>
  <si>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</si>
  <si>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</si>
  <si>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</si>
  <si>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</si>
  <si>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</si>
  <si>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</si>
  <si>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</si>
  <si>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</si>
  <si>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</si>
  <si>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</si>
  <si>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</si>
  <si>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</si>
  <si>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</si>
  <si>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</si>
  <si>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</si>
  <si>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</si>
  <si>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</si>
  <si>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</si>
  <si>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</si>
  <si>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</si>
  <si>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</si>
  <si>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</si>
  <si>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</si>
  <si>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</si>
  <si>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</si>
  <si>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</si>
  <si>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</si>
  <si>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</si>
  <si>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</si>
  <si>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</si>
  <si>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</si>
  <si>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</si>
  <si>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</si>
  <si>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</si>
  <si>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</si>
  <si>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</si>
  <si>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</si>
  <si>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</si>
  <si>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</si>
  <si>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</si>
  <si>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</si>
  <si>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</si>
  <si>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</si>
  <si>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</si>
  <si>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</si>
  <si>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</si>
  <si>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</si>
  <si>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</si>
  <si>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</si>
  <si>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</si>
  <si>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</si>
  <si>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</si>
  <si>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</si>
  <si>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</si>
  <si>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</si>
  <si>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</si>
  <si>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</si>
  <si>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</si>
  <si>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</si>
  <si>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</si>
  <si>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</si>
  <si>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</si>
  <si>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</si>
  <si>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</si>
  <si>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</si>
  <si>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</si>
  <si>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</si>
  <si>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</si>
  <si>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</si>
  <si>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</si>
  <si>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</si>
  <si>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</si>
  <si>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</si>
  <si>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</si>
  <si>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</si>
  <si>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</si>
  <si>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</si>
  <si>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</si>
  <si>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</si>
  <si>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</si>
  <si>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</si>
  <si>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</si>
  <si>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</si>
  <si>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</si>
  <si>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</si>
  <si>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</si>
  <si>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</si>
  <si>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</si>
  <si>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</si>
  <si>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</si>
  <si>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</si>
  <si>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</si>
  <si>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</si>
  <si>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</si>
  <si>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</si>
  <si>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</si>
  <si>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</si>
  <si>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</si>
  <si>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</si>
  <si>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</si>
  <si>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</si>
  <si>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</si>
  <si>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</si>
  <si>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</si>
  <si>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</si>
  <si>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</si>
  <si>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</si>
  <si>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</si>
  <si>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</si>
  <si>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</si>
  <si>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</si>
  <si>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</si>
  <si>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</si>
  <si>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</si>
  <si>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</si>
  <si>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</si>
  <si>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</si>
  <si>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</si>
  <si>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</si>
  <si>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</si>
  <si>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</si>
  <si>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</si>
  <si>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</si>
  <si>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</si>
  <si>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</si>
  <si>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</si>
  <si>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</si>
  <si>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</si>
  <si>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</si>
  <si>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</si>
  <si>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</si>
  <si>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</si>
  <si>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</si>
  <si>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</si>
  <si>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</si>
  <si>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</si>
  <si>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</si>
  <si>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</si>
  <si>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</si>
  <si>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</si>
  <si>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</si>
  <si>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</si>
  <si>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</si>
  <si>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</si>
  <si>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</si>
  <si>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</si>
  <si>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</si>
  <si>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</si>
  <si>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</si>
  <si>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</si>
  <si>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</si>
  <si>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</si>
  <si>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</si>
  <si>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</si>
  <si>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</si>
  <si>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</si>
  <si>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</si>
  <si>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</si>
  <si>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</si>
  <si>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</si>
  <si>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</si>
  <si>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</si>
  <si>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</si>
  <si>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</si>
  <si>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</si>
  <si>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</si>
  <si>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</si>
  <si>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</si>
  <si>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</si>
  <si>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</si>
  <si>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</si>
  <si>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</si>
  <si>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</si>
  <si>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</si>
  <si>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</si>
  <si>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</si>
  <si>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</si>
  <si>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</si>
  <si>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</si>
  <si>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</si>
  <si>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</si>
  <si>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</si>
  <si>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</si>
  <si>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</si>
  <si>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</si>
  <si>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</si>
  <si>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</si>
  <si>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</si>
  <si>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</si>
  <si>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</si>
  <si>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</si>
  <si>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</si>
  <si>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</si>
  <si>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</si>
  <si>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</si>
  <si>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</si>
  <si>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</si>
  <si>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</si>
  <si>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</si>
  <si>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</si>
  <si>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</si>
  <si>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</si>
  <si>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</si>
  <si>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</si>
  <si>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</si>
  <si>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</si>
  <si>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</si>
  <si>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</si>
  <si>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</si>
  <si>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</si>
  <si>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</si>
  <si>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</si>
  <si>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</si>
  <si>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</si>
  <si>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</si>
  <si>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</si>
  <si>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</si>
  <si>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</si>
  <si>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</si>
  <si>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</si>
  <si>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</si>
  <si>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</si>
  <si>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</si>
  <si>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</si>
  <si>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</si>
  <si>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</si>
  <si>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</si>
  <si>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</si>
  <si>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</si>
  <si>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</si>
  <si>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</si>
  <si>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</si>
  <si>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</si>
  <si>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</si>
  <si>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</si>
  <si>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</si>
  <si>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</si>
  <si>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</si>
  <si>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</si>
  <si>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</si>
  <si>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</si>
  <si>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</si>
  <si>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</si>
  <si>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</si>
  <si>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</si>
  <si>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</si>
  <si>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</si>
  <si>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</si>
  <si>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</si>
  <si>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</si>
  <si>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</si>
  <si>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</si>
  <si>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</si>
  <si>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</si>
  <si>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</si>
  <si>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</si>
  <si>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</si>
  <si>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</si>
  <si>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</si>
  <si>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</si>
  <si>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</si>
  <si>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</si>
  <si>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</si>
  <si>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</si>
  <si>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</si>
  <si>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</si>
  <si>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</si>
  <si>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</si>
  <si>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</si>
  <si>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</si>
  <si>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</si>
  <si>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</si>
  <si>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</si>
  <si>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</si>
  <si>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</si>
  <si>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</si>
  <si>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</si>
  <si>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</si>
  <si>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</si>
  <si>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</si>
  <si>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</si>
  <si>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</si>
  <si>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</si>
  <si>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</si>
  <si>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</si>
  <si>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</si>
  <si>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</si>
  <si>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</si>
  <si>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</si>
  <si>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</si>
  <si>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</si>
  <si>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</si>
  <si>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</si>
  <si>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</si>
  <si>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</si>
  <si>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</si>
  <si>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</si>
  <si>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</si>
  <si>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</si>
  <si>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</si>
  <si>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</si>
  <si>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</si>
  <si>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</si>
  <si>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</si>
  <si>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</si>
  <si>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</si>
  <si>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</si>
  <si>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</si>
  <si>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</si>
  <si>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</si>
  <si>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</si>
  <si>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</si>
  <si>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</si>
  <si>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</si>
  <si>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</si>
  <si>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</si>
  <si>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</si>
  <si>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</si>
  <si>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</si>
  <si>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</si>
  <si>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</si>
  <si>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</si>
  <si>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</si>
  <si>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</si>
  <si>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</si>
  <si>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</si>
  <si>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</si>
  <si>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</si>
  <si>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</si>
  <si>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</si>
  <si>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</si>
  <si>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</si>
  <si>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</si>
  <si>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</si>
  <si>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</si>
  <si>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</si>
  <si>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</si>
  <si>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</si>
  <si>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</si>
  <si>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</si>
  <si>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</si>
  <si>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</si>
  <si>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</si>
  <si>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</si>
  <si>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</si>
  <si>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</si>
  <si>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</si>
  <si>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</si>
  <si>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</si>
  <si>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</si>
  <si>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</si>
  <si>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</si>
  <si>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</si>
  <si>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</si>
  <si>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</si>
  <si>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</si>
  <si>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</si>
  <si>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</si>
  <si>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</si>
  <si>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</si>
  <si>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</si>
  <si>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</si>
  <si>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</si>
  <si>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</si>
  <si>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</si>
  <si>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</si>
  <si>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</si>
  <si>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</si>
  <si>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</si>
  <si>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</si>
  <si>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</si>
  <si>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</si>
  <si>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</si>
  <si>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</si>
  <si>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</si>
  <si>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</si>
  <si>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</si>
  <si>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</si>
  <si>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</si>
  <si>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</si>
  <si>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</si>
  <si>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</si>
  <si>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</si>
  <si>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</si>
  <si>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</si>
  <si>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</si>
  <si>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</si>
  <si>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</si>
  <si>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</si>
  <si>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</si>
  <si>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</si>
  <si>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</si>
  <si>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</si>
  <si>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</si>
  <si>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</si>
  <si>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</si>
  <si>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</si>
  <si>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</si>
  <si>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</si>
  <si>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</si>
  <si>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</si>
  <si>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</si>
  <si>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</si>
  <si>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</si>
  <si>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</si>
  <si>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</si>
  <si>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</si>
  <si>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</si>
  <si>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</si>
  <si>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</si>
  <si>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</si>
  <si>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</si>
  <si>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</si>
  <si>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</si>
  <si>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</si>
  <si>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</si>
  <si>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</si>
  <si>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</si>
  <si>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</si>
  <si>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</si>
  <si>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</si>
  <si>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</si>
  <si>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</si>
  <si>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</si>
  <si>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</si>
  <si>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</si>
  <si>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</si>
  <si>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</si>
  <si>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</si>
  <si>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</si>
  <si>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</si>
  <si>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</si>
  <si>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</si>
  <si>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</si>
  <si>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</si>
  <si>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</si>
  <si>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</si>
  <si>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</si>
  <si>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</si>
  <si>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</si>
  <si>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</si>
  <si>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</si>
  <si>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</si>
  <si>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</si>
  <si>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</si>
  <si>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</si>
  <si>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</si>
  <si>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</si>
  <si>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</si>
  <si>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</si>
  <si>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</si>
  <si>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</si>
  <si>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</si>
  <si>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</si>
  <si>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</si>
  <si>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</si>
  <si>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</si>
  <si>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</si>
  <si>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</si>
  <si>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</si>
  <si>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</si>
  <si>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</si>
  <si>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</si>
  <si>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</si>
  <si>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</si>
  <si>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</si>
  <si>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</si>
  <si>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</si>
  <si>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</si>
  <si>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</si>
  <si>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</si>
  <si>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</si>
  <si>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</si>
  <si>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</si>
  <si>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</si>
  <si>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</si>
  <si>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</si>
  <si>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</si>
  <si>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</si>
  <si>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</si>
  <si>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</si>
  <si>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</si>
  <si>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</si>
  <si>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</si>
  <si>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</si>
  <si>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</si>
  <si>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</si>
  <si>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</si>
  <si>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</si>
  <si>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</si>
  <si>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</si>
  <si>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</si>
  <si>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</si>
  <si>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</si>
  <si>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</si>
  <si>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</si>
  <si>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</si>
  <si>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</si>
  <si>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</si>
  <si>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</si>
  <si>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</si>
  <si>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</si>
  <si>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</si>
  <si>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</si>
  <si>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</si>
  <si>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</si>
  <si>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</si>
  <si>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</si>
  <si>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</si>
  <si>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</si>
  <si>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</si>
  <si>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</si>
  <si>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</si>
  <si>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</si>
  <si>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</si>
  <si>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</si>
  <si>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</si>
  <si>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</si>
  <si>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</si>
  <si>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</si>
  <si>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</si>
  <si>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</si>
  <si>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</si>
  <si>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</si>
  <si>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</si>
  <si>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</si>
  <si>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</si>
  <si>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</si>
  <si>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</si>
  <si>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</si>
  <si>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</si>
  <si>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</si>
  <si>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</si>
  <si>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</si>
  <si>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</si>
  <si>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</si>
  <si>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</si>
  <si>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</si>
  <si>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</si>
  <si>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</si>
  <si>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</si>
  <si>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</si>
  <si>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</si>
  <si>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</si>
  <si>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</si>
  <si>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</si>
  <si>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</si>
  <si>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</si>
  <si>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</si>
  <si>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</si>
  <si>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</si>
  <si>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</si>
  <si>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</si>
  <si>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</si>
  <si>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</si>
  <si>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</si>
  <si>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</si>
  <si>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</si>
  <si>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</si>
  <si>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</si>
  <si>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</si>
  <si>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</si>
  <si>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</si>
  <si>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</si>
  <si>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</si>
  <si>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</si>
  <si>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</si>
  <si>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</si>
  <si>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</si>
  <si>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</si>
  <si>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</si>
  <si>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</si>
  <si>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</si>
  <si>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</si>
  <si>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</si>
  <si>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</si>
  <si>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</si>
  <si>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</si>
  <si>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</si>
  <si>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</si>
  <si>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</si>
  <si>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</si>
  <si>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</si>
  <si>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</si>
  <si>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</si>
  <si>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</si>
  <si>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</si>
  <si>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</si>
  <si>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</si>
  <si>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</si>
  <si>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</si>
  <si>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</si>
  <si>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</si>
  <si>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</si>
  <si>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</si>
  <si>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</si>
  <si>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</si>
  <si>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</si>
  <si>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</si>
  <si>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</si>
  <si>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</si>
  <si>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</si>
  <si>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</si>
  <si>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</si>
  <si>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</si>
  <si>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</si>
  <si>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</si>
  <si>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</si>
  <si>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</si>
  <si>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</si>
  <si>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</si>
  <si>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</si>
  <si>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</si>
  <si>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</si>
  <si>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</si>
  <si>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</si>
  <si>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</si>
  <si>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</si>
  <si>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</si>
  <si>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</si>
  <si>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</si>
  <si>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</si>
  <si>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</si>
  <si>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</si>
  <si>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</si>
  <si>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</si>
  <si>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</si>
  <si>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</si>
  <si>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</si>
  <si>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</si>
  <si>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</si>
  <si>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</si>
  <si>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</si>
  <si>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</si>
  <si>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</si>
  <si>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</si>
  <si>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</si>
  <si>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</si>
  <si>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</si>
  <si>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</si>
  <si>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</si>
  <si>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</si>
  <si>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</si>
  <si>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</si>
  <si>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</si>
  <si>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</si>
  <si>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</si>
  <si>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</si>
  <si>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</si>
  <si>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</si>
  <si>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</si>
  <si>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</si>
  <si>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</si>
  <si>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</si>
  <si>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</si>
  <si>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</si>
  <si>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</si>
  <si>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</si>
  <si>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</si>
  <si>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</si>
  <si>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</si>
  <si>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</si>
  <si>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</si>
  <si>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</si>
  <si>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</si>
  <si>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</si>
  <si>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</si>
  <si>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</si>
  <si>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</si>
  <si>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</si>
  <si>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</si>
  <si>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</si>
  <si>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</si>
  <si>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</si>
  <si>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</si>
  <si>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</si>
  <si>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</si>
  <si>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</si>
  <si>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</si>
  <si>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</si>
  <si>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</si>
  <si>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</si>
  <si>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</si>
  <si>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</si>
  <si>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</si>
  <si>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</si>
  <si>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</si>
  <si>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</si>
  <si>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</si>
  <si>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</si>
  <si>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</si>
  <si>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</si>
  <si>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</si>
  <si>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</si>
  <si>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</si>
  <si>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</si>
  <si>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</si>
  <si>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</si>
  <si>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</si>
  <si>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</si>
  <si>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</si>
  <si>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</si>
  <si>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</si>
  <si>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</si>
  <si>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</si>
  <si>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</si>
  <si>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</si>
  <si>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</si>
  <si>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</si>
  <si>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</si>
  <si>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</si>
  <si>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</si>
  <si>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</si>
  <si>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</si>
  <si>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</si>
  <si>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</si>
  <si>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</si>
  <si>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</si>
  <si>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</si>
  <si>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</si>
  <si>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</si>
  <si>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</si>
  <si>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</si>
  <si>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</si>
  <si>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</si>
  <si>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</si>
  <si>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</si>
  <si>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</si>
  <si>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</si>
  <si>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</si>
  <si>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</si>
  <si>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</si>
  <si>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</si>
  <si>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</si>
  <si>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</si>
  <si>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</si>
  <si>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</si>
  <si>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</si>
  <si>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</si>
  <si>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</si>
  <si>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</si>
  <si>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</si>
  <si>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</si>
  <si>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</si>
  <si>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</si>
  <si>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</si>
  <si>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</si>
  <si>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</si>
  <si>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</si>
  <si>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</si>
  <si>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</si>
  <si>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</si>
  <si>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</si>
  <si>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</si>
  <si>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</si>
  <si>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</si>
  <si>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</si>
  <si>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</si>
  <si>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</si>
  <si>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</si>
  <si>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</si>
  <si>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</si>
  <si>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</si>
  <si>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</si>
  <si>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</si>
  <si>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</si>
  <si>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</si>
  <si>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</si>
  <si>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</si>
  <si>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</si>
  <si>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</si>
  <si>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</si>
  <si>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</si>
  <si>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</si>
  <si>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</si>
  <si>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</si>
  <si>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</si>
  <si>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</si>
  <si>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</si>
  <si>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</si>
  <si>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</si>
  <si>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</si>
  <si>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</si>
  <si>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</si>
  <si>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</si>
  <si>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</si>
  <si>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</si>
  <si>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</si>
  <si>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</si>
  <si>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</si>
  <si>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</si>
  <si>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</si>
  <si>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</si>
  <si>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</si>
  <si>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</si>
  <si>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</si>
  <si>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</si>
  <si>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</si>
  <si>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</si>
  <si>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</si>
  <si>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</si>
  <si>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</si>
  <si>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</si>
  <si>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</si>
  <si>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</si>
  <si>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</si>
  <si>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</si>
  <si>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</si>
  <si>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</si>
  <si>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</si>
  <si>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</si>
  <si>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</si>
  <si>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</si>
  <si>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</si>
  <si>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</si>
  <si>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</si>
  <si>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</si>
  <si>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</si>
  <si>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</si>
  <si>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</si>
  <si>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</si>
  <si>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</si>
  <si>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</si>
  <si>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</si>
  <si>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</si>
  <si>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</si>
  <si>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</si>
  <si>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</si>
  <si>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</si>
  <si>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</si>
  <si>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</si>
  <si>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</si>
  <si>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</si>
  <si>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</si>
  <si>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</si>
  <si>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</si>
  <si>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</si>
  <si>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</si>
  <si>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</si>
  <si>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</si>
  <si>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</si>
  <si>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</si>
  <si>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</si>
  <si>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</si>
  <si>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</si>
  <si>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</si>
  <si>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</si>
  <si>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</si>
  <si>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</si>
  <si>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</si>
  <si>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</si>
  <si>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</si>
  <si>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</si>
  <si>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</si>
  <si>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</si>
  <si>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</si>
  <si>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</si>
  <si>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</si>
  <si>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</si>
  <si>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</si>
  <si>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</si>
  <si>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</si>
  <si>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</si>
  <si>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</si>
  <si>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</si>
  <si>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</si>
  <si>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</si>
  <si>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</si>
  <si>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</si>
  <si>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</si>
  <si>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</si>
  <si>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</si>
  <si>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</si>
  <si>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</si>
  <si>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</si>
  <si>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</si>
  <si>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</si>
  <si>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</si>
  <si>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</si>
  <si>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</si>
  <si>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</si>
  <si>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</si>
  <si>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</si>
  <si>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</si>
  <si>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</si>
  <si>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</si>
  <si>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</si>
  <si>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</si>
  <si>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</si>
  <si>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</si>
  <si>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</si>
  <si>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</si>
  <si>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</si>
  <si>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</si>
  <si>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</si>
  <si>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</si>
  <si>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</si>
  <si>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</si>
  <si>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</si>
  <si>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</si>
  <si>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</si>
  <si>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</si>
  <si>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</si>
  <si>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</si>
  <si>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</si>
  <si>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</si>
  <si>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</si>
  <si>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</si>
  <si>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</si>
  <si>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</si>
  <si>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</si>
  <si>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</si>
  <si>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</si>
  <si>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</si>
  <si>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</si>
  <si>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</si>
  <si>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</si>
  <si>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</si>
  <si>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</si>
  <si>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</si>
  <si>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</si>
  <si>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</si>
  <si>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</si>
  <si>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</si>
  <si>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</si>
  <si>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</si>
  <si>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</si>
  <si>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</si>
  <si>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</si>
  <si>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</si>
  <si>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</si>
  <si>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</si>
  <si>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</si>
  <si>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</si>
  <si>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</si>
  <si>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</si>
  <si>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</si>
  <si>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</si>
  <si>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</si>
  <si>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</si>
  <si>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</si>
  <si>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</si>
  <si>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</si>
  <si>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</si>
  <si>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</si>
  <si>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</si>
  <si>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</si>
  <si>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</si>
  <si>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</si>
  <si>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</si>
  <si>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</si>
  <si>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</si>
  <si>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</si>
  <si>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</si>
  <si>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</si>
  <si>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</si>
  <si>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</si>
  <si>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</si>
  <si>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</si>
  <si>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</si>
  <si>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</si>
  <si>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</si>
  <si>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</si>
  <si>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</si>
  <si>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</si>
  <si>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</si>
  <si>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</si>
  <si>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</si>
  <si>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</si>
  <si>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</si>
  <si>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</si>
  <si>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</si>
  <si>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</si>
  <si>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</si>
  <si>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</si>
  <si>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</si>
  <si>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</si>
  <si>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</si>
  <si>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</si>
  <si>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</si>
  <si>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</si>
  <si>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</si>
  <si>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</si>
  <si>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</si>
  <si>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</si>
  <si>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</si>
  <si>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</si>
  <si>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</si>
  <si>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</si>
  <si>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</si>
  <si>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</si>
  <si>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</si>
  <si>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</si>
  <si>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</si>
  <si>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</si>
  <si>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</si>
  <si>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</si>
  <si>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</si>
  <si>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</si>
  <si>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</si>
  <si>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</si>
  <si>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</si>
  <si>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</si>
  <si>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</si>
  <si>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</si>
  <si>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</si>
  <si>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</si>
  <si>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</si>
  <si>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</si>
  <si>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</si>
  <si>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</si>
  <si>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</si>
  <si>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</si>
  <si>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</si>
  <si>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</si>
  <si>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</si>
  <si>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</si>
  <si>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</si>
  <si>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</si>
  <si>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</si>
  <si>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</si>
  <si>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</si>
  <si>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</si>
  <si>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</si>
  <si>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</si>
  <si>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</si>
  <si>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</si>
  <si>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</si>
  <si>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</si>
  <si>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</si>
  <si>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</si>
  <si>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</si>
  <si>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</si>
  <si>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</si>
  <si>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</si>
  <si>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</si>
  <si>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</si>
  <si>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</si>
  <si>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</si>
  <si>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</si>
  <si>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</si>
  <si>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</si>
  <si>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</si>
  <si>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</si>
  <si>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</si>
  <si>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</si>
  <si>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</si>
  <si>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</si>
  <si>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</si>
  <si>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</si>
  <si>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</si>
  <si>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</si>
  <si>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</si>
  <si>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</si>
  <si>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</si>
  <si>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</si>
  <si>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</si>
  <si>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</si>
  <si>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</si>
  <si>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</si>
  <si>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</si>
  <si>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</si>
  <si>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</si>
  <si>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</si>
  <si>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</si>
  <si>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</si>
  <si>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</si>
  <si>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</si>
  <si>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</si>
  <si>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</si>
  <si>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</si>
  <si>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</si>
  <si>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</si>
  <si>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</si>
  <si>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</si>
  <si>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</si>
  <si>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</si>
  <si>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</si>
  <si>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</si>
  <si>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</si>
  <si>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</si>
  <si>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</si>
  <si>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</si>
  <si>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</si>
  <si>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</si>
  <si>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</si>
  <si>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</si>
  <si>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</si>
  <si>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</si>
  <si>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</si>
  <si>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</si>
  <si>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</si>
  <si>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</si>
  <si>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</si>
  <si>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</si>
  <si>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</si>
  <si>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</si>
  <si>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</si>
  <si>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</si>
  <si>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</si>
  <si>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</si>
  <si>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</si>
  <si>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</si>
  <si>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</si>
  <si>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</si>
  <si>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</si>
  <si>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</si>
  <si>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</si>
  <si>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</si>
  <si>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</si>
  <si>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</si>
  <si>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</si>
  <si>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</si>
  <si>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</si>
  <si>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</si>
  <si>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</si>
  <si>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</si>
  <si>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</si>
  <si>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</si>
  <si>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</si>
  <si>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</si>
  <si>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</si>
  <si>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</si>
  <si>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</si>
  <si>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</si>
  <si>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</si>
  <si>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</si>
  <si>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</si>
  <si>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</si>
  <si>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</si>
  <si>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</si>
  <si>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</si>
  <si>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</si>
  <si>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</si>
  <si>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</si>
  <si>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</si>
  <si>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</si>
  <si>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</si>
  <si>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</si>
  <si>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</si>
  <si>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</si>
  <si>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</si>
  <si>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</si>
  <si>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</si>
  <si>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</si>
  <si>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</si>
  <si>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</si>
  <si>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</si>
  <si>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</si>
  <si>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</si>
  <si>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</si>
  <si>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</si>
  <si>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</si>
  <si>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</si>
  <si>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</si>
  <si>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</si>
  <si>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</si>
  <si>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</si>
  <si>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</si>
  <si>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</si>
  <si>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</si>
  <si>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</si>
  <si>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</si>
  <si>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</si>
  <si>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</si>
  <si>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</si>
  <si>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</si>
  <si>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</si>
  <si>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</si>
  <si>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</si>
  <si>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</si>
  <si>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</si>
  <si>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</si>
  <si>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</si>
  <si>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</si>
  <si>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</si>
  <si>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</si>
  <si>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</si>
  <si>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</si>
  <si>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</si>
  <si>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</si>
  <si>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</si>
  <si>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</si>
  <si>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</si>
  <si>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</si>
  <si>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</si>
  <si>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</si>
  <si>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</si>
  <si>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</si>
  <si>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</si>
  <si>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</si>
  <si>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</si>
  <si>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</si>
  <si>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</si>
  <si>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</si>
  <si>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</si>
  <si>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</si>
  <si>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</si>
  <si>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</si>
  <si>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</si>
  <si>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</si>
  <si>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</si>
  <si>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</si>
  <si>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</si>
  <si>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</si>
  <si>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</si>
  <si>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</si>
  <si>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</si>
  <si>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</si>
  <si>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</si>
  <si>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</si>
  <si>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</si>
  <si>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</si>
  <si>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</si>
  <si>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</si>
  <si>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</si>
  <si>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</si>
  <si>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</si>
  <si>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</si>
  <si>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</si>
  <si>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</si>
  <si>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</si>
  <si>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</si>
  <si>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</si>
  <si>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</si>
  <si>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</si>
  <si>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</si>
  <si>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</si>
  <si>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</si>
  <si>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</si>
  <si>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</si>
  <si>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</si>
  <si>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</si>
  <si>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</si>
  <si>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</si>
  <si>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</si>
  <si>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</si>
  <si>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</si>
  <si>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</si>
  <si>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</si>
  <si>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</si>
  <si>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</si>
  <si>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</si>
  <si>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</si>
  <si>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</si>
  <si>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</si>
  <si>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</si>
  <si>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</si>
  <si>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</si>
  <si>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</si>
  <si>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</si>
  <si>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</si>
  <si>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</si>
  <si>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</si>
  <si>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</si>
  <si>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</si>
  <si>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</si>
  <si>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</si>
  <si>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</si>
  <si>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</si>
  <si>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</si>
  <si>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</si>
  <si>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</si>
  <si>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</si>
  <si>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</si>
  <si>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</si>
  <si>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</si>
  <si>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</si>
  <si>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</si>
  <si>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</si>
  <si>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</si>
  <si>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</si>
  <si>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</si>
  <si>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</si>
  <si>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</si>
  <si>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</si>
  <si>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</si>
  <si>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</si>
  <si>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</si>
  <si>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</si>
  <si>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</si>
  <si>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</si>
  <si>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</si>
  <si>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</si>
  <si>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</si>
  <si>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</si>
  <si>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</si>
  <si>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</si>
  <si>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</si>
  <si>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</si>
  <si>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</si>
  <si>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</si>
  <si>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</si>
  <si>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</si>
  <si>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</si>
  <si>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</si>
  <si>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</si>
  <si>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</si>
  <si>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</si>
  <si>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</si>
  <si>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</si>
  <si>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</si>
  <si>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</si>
  <si>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</si>
  <si>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</si>
  <si>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</si>
  <si>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</si>
  <si>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</si>
  <si>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</si>
  <si>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</si>
  <si>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</si>
  <si>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</si>
  <si>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</si>
  <si>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</si>
  <si>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</si>
  <si>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</si>
  <si>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</si>
  <si>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</si>
  <si>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</si>
  <si>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</si>
  <si>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</si>
  <si>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</si>
  <si>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</si>
  <si>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</si>
  <si>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</si>
  <si>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</si>
  <si>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</si>
  <si>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</si>
  <si>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</si>
  <si>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</si>
  <si>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</si>
  <si>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</si>
  <si>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</si>
  <si>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</si>
  <si>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</si>
  <si>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</si>
  <si>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</si>
  <si>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</si>
  <si>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</si>
  <si>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</si>
  <si>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</si>
  <si>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</si>
  <si>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</si>
  <si>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</si>
  <si>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</si>
  <si>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</si>
  <si>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</si>
  <si>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</si>
  <si>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</si>
  <si>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</si>
  <si>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</si>
  <si>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</si>
  <si>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</si>
  <si>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</si>
  <si>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</si>
  <si>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</si>
  <si>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</si>
  <si>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</si>
  <si>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</si>
  <si>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</si>
  <si>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</si>
  <si>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</si>
  <si>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</si>
  <si>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</si>
  <si>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</si>
  <si>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</si>
  <si>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</si>
  <si>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</si>
  <si>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</si>
  <si>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</si>
  <si>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</si>
  <si>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</si>
  <si>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</si>
  <si>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</si>
  <si>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</si>
  <si>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</si>
  <si>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</si>
  <si>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</si>
  <si>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</si>
  <si>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</si>
  <si>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</si>
  <si>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</si>
  <si>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</si>
  <si>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</si>
  <si>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</si>
  <si>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</si>
  <si>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</si>
  <si>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</si>
  <si>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</si>
  <si>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</si>
  <si>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</si>
  <si>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</si>
  <si>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</si>
  <si>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</si>
  <si>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</si>
  <si>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</si>
  <si>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</si>
  <si>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</si>
  <si>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</si>
  <si>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</si>
  <si>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</si>
  <si>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</si>
  <si>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</si>
  <si>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</si>
  <si>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</si>
  <si>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</si>
  <si>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</si>
  <si>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</si>
  <si>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</si>
  <si>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</si>
  <si>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</si>
  <si>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</si>
  <si>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</si>
  <si>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</si>
  <si>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</si>
  <si>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</si>
  <si>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</si>
  <si>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</si>
  <si>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</si>
  <si>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</si>
  <si>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</si>
  <si>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</si>
  <si>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</si>
  <si>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</si>
  <si>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</si>
  <si>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</si>
  <si>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</si>
  <si>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</si>
  <si>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</si>
  <si>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</si>
  <si>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</si>
  <si>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</si>
  <si>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</si>
  <si>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</si>
  <si>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</si>
  <si>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</si>
  <si>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</si>
  <si>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</si>
  <si>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</si>
  <si>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</si>
  <si>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</si>
  <si>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</si>
  <si>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</si>
  <si>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</si>
  <si>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</si>
  <si>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</si>
  <si>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</si>
  <si>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</si>
  <si>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</si>
  <si>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</si>
  <si>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</si>
  <si>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</si>
  <si>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</si>
  <si>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</si>
  <si>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</si>
  <si>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</si>
  <si>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</si>
  <si>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</si>
  <si>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</si>
  <si>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</si>
  <si>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</si>
  <si>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</si>
  <si>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</si>
  <si>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</si>
  <si>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</si>
  <si>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</si>
  <si>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</si>
  <si>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</si>
  <si>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</si>
  <si>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</si>
  <si>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</si>
  <si>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</si>
  <si>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</si>
  <si>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</si>
  <si>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</si>
  <si>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</si>
  <si>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</si>
  <si>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</si>
  <si>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</si>
  <si>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</si>
  <si>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</si>
  <si>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</si>
  <si>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</si>
  <si>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</si>
  <si>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</si>
  <si>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</si>
  <si>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</si>
  <si>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</si>
  <si>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</si>
  <si>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</si>
  <si>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</si>
  <si>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</si>
  <si>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</si>
  <si>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</si>
  <si>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</si>
  <si>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</si>
  <si>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</si>
  <si>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</si>
  <si>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</si>
  <si>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</si>
  <si>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</si>
  <si>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</si>
  <si>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</si>
  <si>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</si>
  <si>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</si>
  <si>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</si>
  <si>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</si>
  <si>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</si>
  <si>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</si>
  <si>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</si>
  <si>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</si>
  <si>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</si>
  <si>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</si>
  <si>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</si>
  <si>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</si>
  <si>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</si>
  <si>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</si>
  <si>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</si>
  <si>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</si>
  <si>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</si>
  <si>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</si>
  <si>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</si>
  <si>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</si>
  <si>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</si>
  <si>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</si>
  <si>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</si>
  <si>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</si>
  <si>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</si>
  <si>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</si>
  <si>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</si>
  <si>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</si>
  <si>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</si>
  <si>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</si>
  <si>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</si>
  <si>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</si>
  <si>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</si>
  <si>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</si>
  <si>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</si>
  <si>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</si>
  <si>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</si>
  <si>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</si>
  <si>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</si>
  <si>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</si>
  <si>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</si>
  <si>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</si>
  <si>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</si>
  <si>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</si>
  <si>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</si>
  <si>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</si>
  <si>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</si>
  <si>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</si>
  <si>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</si>
  <si>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</si>
  <si>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</si>
  <si>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</si>
  <si>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</si>
  <si>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</si>
  <si>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</si>
  <si>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</si>
  <si>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</si>
  <si>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</si>
  <si>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</si>
  <si>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</si>
  <si>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</si>
  <si>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</si>
  <si>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</si>
  <si>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</si>
  <si>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</si>
  <si>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</si>
  <si>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</si>
  <si>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</si>
  <si>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</si>
  <si>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</si>
  <si>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</si>
  <si>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</si>
  <si>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</si>
  <si>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</si>
  <si>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</si>
  <si>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</si>
  <si>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</si>
  <si>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</si>
  <si>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</si>
  <si>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</si>
  <si>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</si>
  <si>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</si>
  <si>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</si>
  <si>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</si>
  <si>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</si>
  <si>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</si>
  <si>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</si>
  <si>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</si>
  <si>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</si>
  <si>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</si>
  <si>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</si>
  <si>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</si>
  <si>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</si>
  <si>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</si>
  <si>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</si>
  <si>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</si>
  <si>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</si>
  <si>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</si>
  <si>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</si>
  <si>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</si>
  <si>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</si>
  <si>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</si>
  <si>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</si>
  <si>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</si>
  <si>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</si>
  <si>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</si>
  <si>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</si>
  <si>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</si>
  <si>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</si>
  <si>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</si>
  <si>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</si>
  <si>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</si>
  <si>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</si>
  <si>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</si>
  <si>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</si>
  <si>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</si>
  <si>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</si>
  <si>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</si>
  <si>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</si>
  <si>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</si>
  <si>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</si>
  <si>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</si>
  <si>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</si>
  <si>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</si>
  <si>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</si>
  <si>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</si>
  <si>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</si>
  <si>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</si>
  <si>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</si>
  <si>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</si>
  <si>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</si>
  <si>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</si>
  <si>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</si>
  <si>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</si>
  <si>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</si>
  <si>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</si>
  <si>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</si>
  <si>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</si>
  <si>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</si>
  <si>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</si>
  <si>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</si>
  <si>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</si>
  <si>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</si>
  <si>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</si>
  <si>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</si>
  <si>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</si>
  <si>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</si>
  <si>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</si>
  <si>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</si>
  <si>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</si>
  <si>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</si>
  <si>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</si>
  <si>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</si>
  <si>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</si>
  <si>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</si>
  <si>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</si>
  <si>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</si>
  <si>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</si>
  <si>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</si>
  <si>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</si>
  <si>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</si>
  <si>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</si>
  <si>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</si>
  <si>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</si>
  <si>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</si>
  <si>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</si>
  <si>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</si>
  <si>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</si>
  <si>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</si>
  <si>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</si>
  <si>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</si>
  <si>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</si>
  <si>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</si>
  <si>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</si>
  <si>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</si>
  <si>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</si>
  <si>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</si>
  <si>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</si>
  <si>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</si>
  <si>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</si>
  <si>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</si>
  <si>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</si>
  <si>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</si>
  <si>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</si>
  <si>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</si>
  <si>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</si>
  <si>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</si>
  <si>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</si>
  <si>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</si>
  <si>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</si>
  <si>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</si>
  <si>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</si>
  <si>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</si>
  <si>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</si>
  <si>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</si>
  <si>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</si>
  <si>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</si>
  <si>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</si>
  <si>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</si>
  <si>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</si>
  <si>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</si>
  <si>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</si>
  <si>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</si>
  <si>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</si>
  <si>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</si>
  <si>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</si>
  <si>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</si>
  <si>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</si>
  <si>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</si>
  <si>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</si>
  <si>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</si>
  <si>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</si>
  <si>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</si>
  <si>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</si>
  <si>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</si>
  <si>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</si>
  <si>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</si>
  <si>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</si>
  <si>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</si>
  <si>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</si>
  <si>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</si>
  <si>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</si>
  <si>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</si>
  <si>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</si>
  <si>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</si>
  <si>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</si>
  <si>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</si>
  <si>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</si>
  <si>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</si>
  <si>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</si>
  <si>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</si>
  <si>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</si>
  <si>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</si>
  <si>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</si>
  <si>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</si>
  <si>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</si>
  <si>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</si>
  <si>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</si>
  <si>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</si>
  <si>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</si>
  <si>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</si>
  <si>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</si>
  <si>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</si>
  <si>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</si>
  <si>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</si>
  <si>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</si>
  <si>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</si>
  <si>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</si>
  <si>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</si>
  <si>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</si>
  <si>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</si>
  <si>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</si>
  <si>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</si>
  <si>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</si>
  <si>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</si>
  <si>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</si>
  <si>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</si>
  <si>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</si>
  <si>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</si>
  <si>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</si>
  <si>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</si>
  <si>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</si>
  <si>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</si>
  <si>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</si>
  <si>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</si>
  <si>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</si>
  <si>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</si>
  <si>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</si>
  <si>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</si>
  <si>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</si>
  <si>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</si>
  <si>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</si>
  <si>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</si>
  <si>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</si>
  <si>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</si>
  <si>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</si>
  <si>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</si>
  <si>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</si>
  <si>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</si>
  <si>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</si>
  <si>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</si>
  <si>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</si>
  <si>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</si>
  <si>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</si>
  <si>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</si>
  <si>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</si>
  <si>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</si>
  <si>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</si>
  <si>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</si>
  <si>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</si>
  <si>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</si>
  <si>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</si>
  <si>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</si>
  <si>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</si>
  <si>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</si>
  <si>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</si>
  <si>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</si>
  <si>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</si>
  <si>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</si>
  <si>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</si>
  <si>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</si>
  <si>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</si>
  <si>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</si>
  <si>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</si>
  <si>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</si>
  <si>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</si>
  <si>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</si>
  <si>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</si>
  <si>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</si>
  <si>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</si>
  <si>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</si>
  <si>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</si>
  <si>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</si>
  <si>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</si>
  <si>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</si>
  <si>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</si>
  <si>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</si>
  <si>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</si>
  <si>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</si>
  <si>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</si>
  <si>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</si>
  <si>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</si>
  <si>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</si>
  <si>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</si>
  <si>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</si>
  <si>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</si>
  <si>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</si>
  <si>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</si>
  <si>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</si>
  <si>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</si>
  <si>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</si>
  <si>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</si>
  <si>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</si>
  <si>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</si>
  <si>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</si>
  <si>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</si>
  <si>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</si>
  <si>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</si>
  <si>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</si>
  <si>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</si>
  <si>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</si>
  <si>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</si>
  <si>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</si>
  <si>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</si>
  <si>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</si>
  <si>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</si>
  <si>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</si>
  <si>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</si>
  <si>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</si>
  <si>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</si>
  <si>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</si>
  <si>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</si>
  <si>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</si>
  <si>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</si>
  <si>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</si>
  <si>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</si>
  <si>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</si>
  <si>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</si>
  <si>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</si>
  <si>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</si>
  <si>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</si>
  <si>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</si>
  <si>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</si>
  <si>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</si>
  <si>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</si>
  <si>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</si>
  <si>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</si>
  <si>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</si>
  <si>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</si>
  <si>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</si>
  <si>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</si>
  <si>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</si>
  <si>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</si>
  <si>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</si>
  <si>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</si>
  <si>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</si>
  <si>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</si>
  <si>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</si>
  <si>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</si>
  <si>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</si>
  <si>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</si>
  <si>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</si>
  <si>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</si>
  <si>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</si>
  <si>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</si>
  <si>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</si>
  <si>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</si>
  <si>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</si>
  <si>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</si>
  <si>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</si>
  <si>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</si>
  <si>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</si>
  <si>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</si>
  <si>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</si>
  <si>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</si>
  <si>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</si>
  <si>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</si>
  <si>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</si>
  <si>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</si>
  <si>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</si>
  <si>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</si>
  <si>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</si>
  <si>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</si>
  <si>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</si>
  <si>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</si>
  <si>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</si>
  <si>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</si>
  <si>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</si>
  <si>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</si>
  <si>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</si>
  <si>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</si>
  <si>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</si>
  <si>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</si>
  <si>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</si>
  <si>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</si>
  <si>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</si>
  <si>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</si>
  <si>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</si>
  <si>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</si>
  <si>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</si>
  <si>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</si>
  <si>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</si>
  <si>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</si>
  <si>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</si>
  <si>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</si>
  <si>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</si>
  <si>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</si>
  <si>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</si>
  <si>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</si>
  <si>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</si>
  <si>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</si>
  <si>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</si>
  <si>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</si>
  <si>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</si>
  <si>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</si>
  <si>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</si>
  <si>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</si>
  <si>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</si>
  <si>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</si>
  <si>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</si>
  <si>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</si>
  <si>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</si>
  <si>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</si>
  <si>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</si>
  <si>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</si>
  <si>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</si>
  <si>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</si>
  <si>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</si>
  <si>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</si>
  <si>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</si>
  <si>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</si>
  <si>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</si>
  <si>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</si>
  <si>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</si>
  <si>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</si>
  <si>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</si>
  <si>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</si>
  <si>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</si>
  <si>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</si>
  <si>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</si>
  <si>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</si>
  <si>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</si>
  <si>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</si>
  <si>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</si>
  <si>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</si>
  <si>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</si>
  <si>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</si>
  <si>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</si>
  <si>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</si>
  <si>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</si>
  <si>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</si>
  <si>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</si>
  <si>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</si>
  <si>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</si>
  <si>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</si>
  <si>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</si>
  <si>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</si>
  <si>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</si>
  <si>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</si>
  <si>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</si>
  <si>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</si>
  <si>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</si>
  <si>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</si>
  <si>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</si>
  <si>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</si>
  <si>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</si>
  <si>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</si>
  <si>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</si>
  <si>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</si>
  <si>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</si>
  <si>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</si>
  <si>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</si>
  <si>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</si>
  <si>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</si>
  <si>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</si>
  <si>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</si>
  <si>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</si>
  <si>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</si>
  <si>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</si>
  <si>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</si>
  <si>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</si>
  <si>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</si>
  <si>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</si>
  <si>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</si>
  <si>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</si>
  <si>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</si>
  <si>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</si>
  <si>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</si>
  <si>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</si>
  <si>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</si>
  <si>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</si>
  <si>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</si>
  <si>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</si>
  <si>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</si>
  <si>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</si>
  <si>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</si>
  <si>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</si>
  <si>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</si>
  <si>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</si>
  <si>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</si>
  <si>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</si>
  <si>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</si>
  <si>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</si>
  <si>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</si>
  <si>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</si>
  <si>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</si>
  <si>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</si>
  <si>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</si>
  <si>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</si>
  <si>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</si>
  <si>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</si>
  <si>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</si>
  <si>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</si>
  <si>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</si>
  <si>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</si>
  <si>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</si>
  <si>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</si>
  <si>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</si>
  <si>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</si>
  <si>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</si>
  <si>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</si>
  <si>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</si>
  <si>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</si>
  <si>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</si>
  <si>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</si>
  <si>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</si>
  <si>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</si>
  <si>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</si>
  <si>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</si>
  <si>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</si>
  <si>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</si>
  <si>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</si>
  <si>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</si>
  <si>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</si>
  <si>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</si>
  <si>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</si>
  <si>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</si>
  <si>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</si>
  <si>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</si>
  <si>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</si>
  <si>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</si>
  <si>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</si>
  <si>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</si>
  <si>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</si>
  <si>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</si>
  <si>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</si>
  <si>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</si>
  <si>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</si>
  <si>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</si>
  <si>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</si>
  <si>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</si>
  <si>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</si>
  <si>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</si>
  <si>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</si>
  <si>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</si>
  <si>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</si>
  <si>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</si>
  <si>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</si>
  <si>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</si>
  <si>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</si>
  <si>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</si>
  <si>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</si>
  <si>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</si>
  <si>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</si>
  <si>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</si>
  <si>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</si>
  <si>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</si>
  <si>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</si>
  <si>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</si>
  <si>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</si>
  <si>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</si>
  <si>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</si>
  <si>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</si>
  <si>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</si>
  <si>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</si>
  <si>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</si>
  <si>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</si>
  <si>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</si>
  <si>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</si>
  <si>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</si>
  <si>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</si>
  <si>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</si>
  <si>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</si>
  <si>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</si>
  <si>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</si>
  <si>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</si>
  <si>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</si>
  <si>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</si>
  <si>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</si>
  <si>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</si>
  <si>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</si>
  <si>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</si>
  <si>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</si>
  <si>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</si>
  <si>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</si>
  <si>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</si>
  <si>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</si>
  <si>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</si>
  <si>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</si>
  <si>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</si>
  <si>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</si>
  <si>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</si>
  <si>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</si>
  <si>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</si>
  <si>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</si>
  <si>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</si>
  <si>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</si>
  <si>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</si>
  <si>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</si>
  <si>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</si>
  <si>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</si>
  <si>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</si>
  <si>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</si>
  <si>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</si>
  <si>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</si>
  <si>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</si>
  <si>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</si>
  <si>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</si>
  <si>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</si>
  <si>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</si>
  <si>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</si>
  <si>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</si>
  <si>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</si>
  <si>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</si>
  <si>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</si>
  <si>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</si>
  <si>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</si>
  <si>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</si>
  <si>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</si>
  <si>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</si>
  <si>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</si>
  <si>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</si>
  <si>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</si>
  <si>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</si>
  <si>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</si>
  <si>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</si>
  <si>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</si>
  <si>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</si>
  <si>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</si>
  <si>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</si>
  <si>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</si>
  <si>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</si>
  <si>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</si>
  <si>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</si>
  <si>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</si>
  <si>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</si>
  <si>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</si>
  <si>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</si>
  <si>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</si>
  <si>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</si>
  <si>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</si>
  <si>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</si>
  <si>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</si>
  <si>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</si>
  <si>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</si>
  <si>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</si>
  <si>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</si>
  <si>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</si>
  <si>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</si>
  <si>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</si>
  <si>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</si>
  <si>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</si>
  <si>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</si>
  <si>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</si>
  <si>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</si>
  <si>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</si>
  <si>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</si>
  <si>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</si>
  <si>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</si>
  <si>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</si>
  <si>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</si>
  <si>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</si>
  <si>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</si>
  <si>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</si>
  <si>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</si>
  <si>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</si>
  <si>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</si>
  <si>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</si>
  <si>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</si>
  <si>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</si>
  <si>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</si>
  <si>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</si>
  <si>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</si>
  <si>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</si>
  <si>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</si>
  <si>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</si>
  <si>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</si>
  <si>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</si>
  <si>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</si>
  <si>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</si>
  <si>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</si>
  <si>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</si>
  <si>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</si>
  <si>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</si>
  <si>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</si>
  <si>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</si>
  <si>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</si>
  <si>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</si>
  <si>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</si>
  <si>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</si>
  <si>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</si>
  <si>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</si>
  <si>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</si>
  <si>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</si>
  <si>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</si>
  <si>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</si>
  <si>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</si>
  <si>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</si>
  <si>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</si>
  <si>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</si>
  <si>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</si>
  <si>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</si>
  <si>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</si>
  <si>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</si>
  <si>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</si>
  <si>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</si>
  <si>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</si>
  <si>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</si>
  <si>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</si>
  <si>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</si>
  <si>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</si>
  <si>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</si>
  <si>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</si>
  <si>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</si>
  <si>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</si>
  <si>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</si>
  <si>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</si>
  <si>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</si>
  <si>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</si>
  <si>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</si>
  <si>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</si>
  <si>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</si>
  <si>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</si>
  <si>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</si>
  <si>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</si>
  <si>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</si>
  <si>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</si>
  <si>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</si>
  <si>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</si>
  <si>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</si>
  <si>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</si>
  <si>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</si>
  <si>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</si>
  <si>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</si>
  <si>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</si>
  <si>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</si>
  <si>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</si>
  <si>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</si>
  <si>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</si>
  <si>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</si>
  <si>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</si>
  <si>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</si>
  <si>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</si>
  <si>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</si>
  <si>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</si>
  <si>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</si>
  <si>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</si>
  <si>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</si>
  <si>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</si>
  <si>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</si>
  <si>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</si>
  <si>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</si>
  <si>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</si>
  <si>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</si>
  <si>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</si>
  <si>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</si>
  <si>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</si>
  <si>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</si>
  <si>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</si>
  <si>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</si>
  <si>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</si>
  <si>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</si>
  <si>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</si>
  <si>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</si>
  <si>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</si>
  <si>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</si>
  <si>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</si>
  <si>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</si>
  <si>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</si>
  <si>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</si>
  <si>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</si>
  <si>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</si>
  <si>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</si>
  <si>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</si>
  <si>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</si>
  <si>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</si>
  <si>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</si>
  <si>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</si>
  <si>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</si>
  <si>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</si>
  <si>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</si>
  <si>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</si>
  <si>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</si>
  <si>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</si>
  <si>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</si>
  <si>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</si>
  <si>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</si>
  <si>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</si>
  <si>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</si>
  <si>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</si>
  <si>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</si>
  <si>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</si>
  <si>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</si>
  <si>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</si>
  <si>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</si>
  <si>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</si>
  <si>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</si>
  <si>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</si>
  <si>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</si>
  <si>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</si>
  <si>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</si>
  <si>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</si>
  <si>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</si>
  <si>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</si>
  <si>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</si>
  <si>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</si>
  <si>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</si>
  <si>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</si>
  <si>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</si>
  <si>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</si>
  <si>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</si>
  <si>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</si>
  <si>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</si>
  <si>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</si>
  <si>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</si>
  <si>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</si>
  <si>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</si>
  <si>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</si>
  <si>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</si>
  <si>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</si>
  <si>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</si>
  <si>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</si>
  <si>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</si>
  <si>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</si>
  <si>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</si>
  <si>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</si>
  <si>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</si>
  <si>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</si>
  <si>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</si>
  <si>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</si>
  <si>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</si>
  <si>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</si>
  <si>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</si>
  <si>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</si>
  <si>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</si>
  <si>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</si>
  <si>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</si>
  <si>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</si>
  <si>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</si>
  <si>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</si>
  <si>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</si>
  <si>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</si>
  <si>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</si>
  <si>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</si>
  <si>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</si>
  <si>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</si>
  <si>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</si>
  <si>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</si>
  <si>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</si>
  <si>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</si>
  <si>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</si>
  <si>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</si>
  <si>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</si>
  <si>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</si>
  <si>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</si>
  <si>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</si>
  <si>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</si>
  <si>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</si>
  <si>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</si>
  <si>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</si>
  <si>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</si>
  <si>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</si>
  <si>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</si>
  <si>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</si>
  <si>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</si>
  <si>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</si>
  <si>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</si>
  <si>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</si>
  <si>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</si>
  <si>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</si>
  <si>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</si>
  <si>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</si>
  <si>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</si>
  <si>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</si>
  <si>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</si>
  <si>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</si>
  <si>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</si>
  <si>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</si>
  <si>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</si>
  <si>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</si>
  <si>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</si>
  <si>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</si>
  <si>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</si>
  <si>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</si>
  <si>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</si>
  <si>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</si>
  <si>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</si>
  <si>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</si>
  <si>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</si>
  <si>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</si>
  <si>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</si>
  <si>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</si>
  <si>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</si>
  <si>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</si>
  <si>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</si>
  <si>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</si>
  <si>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</si>
  <si>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</si>
  <si>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</si>
  <si>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</si>
  <si>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</si>
  <si>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</si>
  <si>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</si>
  <si>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</si>
  <si>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</si>
  <si>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</si>
  <si>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</si>
  <si>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</si>
  <si>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</si>
  <si>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</si>
  <si>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</si>
  <si>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</si>
  <si>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</si>
  <si>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</si>
  <si>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</si>
  <si>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</si>
  <si>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</si>
  <si>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</si>
  <si>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</si>
  <si>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</si>
  <si>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</si>
  <si>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</si>
  <si>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</si>
  <si>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</si>
  <si>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</si>
  <si>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</si>
  <si>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</si>
  <si>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</si>
  <si>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</si>
  <si>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</si>
  <si>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</si>
  <si>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</si>
  <si>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</si>
  <si>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</si>
  <si>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</si>
  <si>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</si>
  <si>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</si>
  <si>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</si>
  <si>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</si>
  <si>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</si>
  <si>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</si>
  <si>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</si>
  <si>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</si>
  <si>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</si>
  <si>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</si>
  <si>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</si>
  <si>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</si>
  <si>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</si>
  <si>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</si>
  <si>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</si>
  <si>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</si>
  <si>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</si>
  <si>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</si>
  <si>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</si>
  <si>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</si>
  <si>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</si>
  <si>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</si>
  <si>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</si>
  <si>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</si>
  <si>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</si>
  <si>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</si>
  <si>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</si>
  <si>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</si>
  <si>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</si>
  <si>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</si>
  <si>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</si>
  <si>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</si>
  <si>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</si>
  <si>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</si>
  <si>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</si>
  <si>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</si>
  <si>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</si>
  <si>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</si>
  <si>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</si>
  <si>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</si>
  <si>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</si>
  <si>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</si>
  <si>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</si>
  <si>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</si>
  <si>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</si>
  <si>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</si>
  <si>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</si>
  <si>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</si>
  <si>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</si>
  <si>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</si>
  <si>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</si>
  <si>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</si>
  <si>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</si>
  <si>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</si>
  <si>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</si>
  <si>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</si>
  <si>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</si>
  <si>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</si>
  <si>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</si>
  <si>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</si>
  <si>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</si>
  <si>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</si>
  <si>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</si>
  <si>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</si>
  <si>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</si>
  <si>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</si>
  <si>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</si>
  <si>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</si>
  <si>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</si>
  <si>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</si>
  <si>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</si>
  <si>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</si>
  <si>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</si>
  <si>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</si>
  <si>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</si>
  <si>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</si>
  <si>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</si>
  <si>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</si>
  <si>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</si>
  <si>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</si>
  <si>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</si>
  <si>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</si>
  <si>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</si>
  <si>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</si>
  <si>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</si>
  <si>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</si>
  <si>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</si>
  <si>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</si>
  <si>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</si>
  <si>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</si>
  <si>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</si>
  <si>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</si>
  <si>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</si>
  <si>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</si>
  <si>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</si>
  <si>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</si>
  <si>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</si>
  <si>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</si>
  <si>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</si>
  <si>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</si>
  <si>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</si>
  <si>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</si>
  <si>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</si>
  <si>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</si>
  <si>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</si>
  <si>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</si>
  <si>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</si>
  <si>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</si>
  <si>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</si>
  <si>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</si>
  <si>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</si>
  <si>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</si>
  <si>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</si>
  <si>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</si>
  <si>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</si>
  <si>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</si>
  <si>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</si>
  <si>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</si>
  <si>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</si>
  <si>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</si>
  <si>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</si>
  <si>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</si>
  <si>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</si>
  <si>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</si>
  <si>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</si>
  <si>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</si>
  <si>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</si>
  <si>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</si>
  <si>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</si>
  <si>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</si>
  <si>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</si>
  <si>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</si>
  <si>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</si>
  <si>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</si>
  <si>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</si>
  <si>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</si>
  <si>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</si>
  <si>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</si>
  <si>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</si>
  <si>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</si>
  <si>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</si>
  <si>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</si>
  <si>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</si>
  <si>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</si>
  <si>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</si>
  <si>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</si>
  <si>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</si>
  <si>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</si>
  <si>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</si>
  <si>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</si>
  <si>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</si>
  <si>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</si>
  <si>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</si>
  <si>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</si>
  <si>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</si>
  <si>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</si>
  <si>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</si>
  <si>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</si>
  <si>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</si>
  <si>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</si>
  <si>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</si>
  <si>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</si>
  <si>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</si>
  <si>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</si>
  <si>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</si>
  <si>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</si>
  <si>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</si>
  <si>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</si>
  <si>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</si>
  <si>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</si>
  <si>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</si>
  <si>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</si>
  <si>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</si>
  <si>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</si>
  <si>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</si>
  <si>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</si>
  <si>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</si>
  <si>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</si>
  <si>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</si>
  <si>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</si>
  <si>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</si>
  <si>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</si>
  <si>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</si>
  <si>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</si>
  <si>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</si>
  <si>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</si>
  <si>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</si>
  <si>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</si>
  <si>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</si>
  <si>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</si>
  <si>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</si>
  <si>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</si>
  <si>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</si>
  <si>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</si>
  <si>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</si>
  <si>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</si>
  <si>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</si>
  <si>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</si>
  <si>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</si>
  <si>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</si>
  <si>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</si>
  <si>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</si>
  <si>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</si>
  <si>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</si>
  <si>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</si>
  <si>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</si>
  <si>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</si>
  <si>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</si>
  <si>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</si>
  <si>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</si>
  <si>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</si>
  <si>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</si>
  <si>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</si>
  <si>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</si>
  <si>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</si>
  <si>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</si>
  <si>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</si>
  <si>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</si>
  <si>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</si>
  <si>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</si>
  <si>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</si>
  <si>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</si>
  <si>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</si>
  <si>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</si>
  <si>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</si>
  <si>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</si>
  <si>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</si>
  <si>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</si>
  <si>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</si>
  <si>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</si>
  <si>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</si>
  <si>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</si>
  <si>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</si>
  <si>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</si>
  <si>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</si>
  <si>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</si>
  <si>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</si>
  <si>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</si>
  <si>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</si>
  <si>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</si>
  <si>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</si>
  <si>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</si>
  <si>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</si>
  <si>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</si>
  <si>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</si>
  <si>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</si>
  <si>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</si>
  <si>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</si>
  <si>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</si>
  <si>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</si>
  <si>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</si>
  <si>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</si>
  <si>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</si>
  <si>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</si>
  <si>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</si>
  <si>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</si>
  <si>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</si>
  <si>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</si>
  <si>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</si>
  <si>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</si>
  <si>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</si>
  <si>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</si>
  <si>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</si>
  <si>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</si>
  <si>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</si>
  <si>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</si>
  <si>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</si>
  <si>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</si>
  <si>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</si>
  <si>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</si>
  <si>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</si>
  <si>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</si>
  <si>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</si>
  <si>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</si>
  <si>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</si>
  <si>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</si>
  <si>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</si>
  <si>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</si>
  <si>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</si>
  <si>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</si>
  <si>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</si>
  <si>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</si>
  <si>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</si>
  <si>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</si>
  <si>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</si>
  <si>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</si>
  <si>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</si>
  <si>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</si>
  <si>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</si>
  <si>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</si>
  <si>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</si>
  <si>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</si>
  <si>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</si>
  <si>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</si>
  <si>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</si>
  <si>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</si>
  <si>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</si>
  <si>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</si>
  <si>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</si>
  <si>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</si>
  <si>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</si>
  <si>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</si>
  <si>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</si>
  <si>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</si>
  <si>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</si>
  <si>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</si>
  <si>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</si>
  <si>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</si>
  <si>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</si>
  <si>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</si>
  <si>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</si>
  <si>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</si>
  <si>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</si>
  <si>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</si>
  <si>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</si>
  <si>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</si>
  <si>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</si>
  <si>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</si>
  <si>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</si>
  <si>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</si>
  <si>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</si>
  <si>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</si>
  <si>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</si>
  <si>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</si>
  <si>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</si>
  <si>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</si>
  <si>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</si>
  <si>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</si>
  <si>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</si>
  <si>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</si>
  <si>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</si>
  <si>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</si>
  <si>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</si>
  <si>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</si>
  <si>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</si>
  <si>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</si>
  <si>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</si>
  <si>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</si>
  <si>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</si>
  <si>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</si>
  <si>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</si>
  <si>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</si>
  <si>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</si>
  <si>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</si>
  <si>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</si>
  <si>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</si>
  <si>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</si>
  <si>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</si>
  <si>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</si>
  <si>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</si>
  <si>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</si>
  <si>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</si>
  <si>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</si>
  <si>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</si>
  <si>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</si>
  <si>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</si>
  <si>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</si>
  <si>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</si>
  <si>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</si>
  <si>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</si>
  <si>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</si>
  <si>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</si>
  <si>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</si>
  <si>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</si>
  <si>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</si>
  <si>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</si>
  <si>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</si>
  <si>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</si>
  <si>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</si>
  <si>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</si>
  <si>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</si>
  <si>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</si>
  <si>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</si>
  <si>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</si>
  <si>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</si>
  <si>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</si>
  <si>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</si>
  <si>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</si>
  <si>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</si>
  <si>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</si>
  <si>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</si>
  <si>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</si>
  <si>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</si>
  <si>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</si>
  <si>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</si>
  <si>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</si>
  <si>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</si>
  <si>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</si>
  <si>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</si>
  <si>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</si>
  <si>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</si>
  <si>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</si>
  <si>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</si>
  <si>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</si>
  <si>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</si>
  <si>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</si>
  <si>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</si>
  <si>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</si>
  <si>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</si>
  <si>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</si>
  <si>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</si>
  <si>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</si>
  <si>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</si>
  <si>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</si>
  <si>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</si>
  <si>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</si>
  <si>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</si>
  <si>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</si>
  <si>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</si>
  <si>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</si>
  <si>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</si>
  <si>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</si>
  <si>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</si>
  <si>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</si>
  <si>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</si>
  <si>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</si>
  <si>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</si>
  <si>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</si>
  <si>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</si>
  <si>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</si>
  <si>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</si>
  <si>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</si>
  <si>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</si>
  <si>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</si>
  <si>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</si>
  <si>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</si>
  <si>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</si>
  <si>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</si>
  <si>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</si>
  <si>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</si>
  <si>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</si>
  <si>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</si>
  <si>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</si>
  <si>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</si>
  <si>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</si>
  <si>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</si>
  <si>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</si>
  <si>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</si>
  <si>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</si>
  <si>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</si>
  <si>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</si>
  <si>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</si>
  <si>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</si>
  <si>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</si>
  <si>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</si>
  <si>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</si>
  <si>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</si>
  <si>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</si>
  <si>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</si>
  <si>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</si>
  <si>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</si>
  <si>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</si>
  <si>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</si>
  <si>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</si>
  <si>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</si>
  <si>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</si>
  <si>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</si>
  <si>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</si>
  <si>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</si>
  <si>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</si>
  <si>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</si>
  <si>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</si>
  <si>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</si>
  <si>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</si>
  <si>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</si>
  <si>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</si>
  <si>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</si>
  <si>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</si>
  <si>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</si>
  <si>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</si>
  <si>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</si>
  <si>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</si>
  <si>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</si>
  <si>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</si>
  <si>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</si>
  <si>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</si>
  <si>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</si>
  <si>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</si>
  <si>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</si>
  <si>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</si>
  <si>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</si>
  <si>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</si>
  <si>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</si>
  <si>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</si>
  <si>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</si>
  <si>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</si>
  <si>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</si>
  <si>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</si>
  <si>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</si>
  <si>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</si>
  <si>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</si>
  <si>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</si>
  <si>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</si>
  <si>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</si>
  <si>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</si>
  <si>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</si>
  <si>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</si>
  <si>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</si>
  <si>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</si>
  <si>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</si>
  <si>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</si>
  <si>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</si>
  <si>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</si>
  <si>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</si>
  <si>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</si>
  <si>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</si>
  <si>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</si>
  <si>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</si>
  <si>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</si>
  <si>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</si>
  <si>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</si>
  <si>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</si>
  <si>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</si>
  <si>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</si>
  <si>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</si>
  <si>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</si>
  <si>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</si>
  <si>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</si>
  <si>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</si>
  <si>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</si>
  <si>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</si>
  <si>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</si>
  <si>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</si>
  <si>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</si>
  <si>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</si>
  <si>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</si>
  <si>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</si>
  <si>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</si>
  <si>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</si>
  <si>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</si>
  <si>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</si>
  <si>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</si>
  <si>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</si>
  <si>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</si>
  <si>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</si>
  <si>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</si>
  <si>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</si>
  <si>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</si>
  <si>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</si>
  <si>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</si>
  <si>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</si>
  <si>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</si>
  <si>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</si>
  <si>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</si>
  <si>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</si>
  <si>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</si>
  <si>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</si>
  <si>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</si>
  <si>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</si>
  <si>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</si>
  <si>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</si>
  <si>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</si>
  <si>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</si>
  <si>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</si>
  <si>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</si>
  <si>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</si>
  <si>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</si>
  <si>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</si>
  <si>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</si>
  <si>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</si>
  <si>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</si>
  <si>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</si>
  <si>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</si>
  <si>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</si>
  <si>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</si>
  <si>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</si>
  <si>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</si>
  <si>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</si>
  <si>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</si>
  <si>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</si>
  <si>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</si>
  <si>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</si>
  <si>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</si>
  <si>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</si>
  <si>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</si>
  <si>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</si>
  <si>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</si>
  <si>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</si>
  <si>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</si>
  <si>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</si>
  <si>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</si>
  <si>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</si>
  <si>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</si>
  <si>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</si>
  <si>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</si>
  <si>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</si>
  <si>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</si>
  <si>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</si>
  <si>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</si>
  <si>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</si>
  <si>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</si>
  <si>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</si>
  <si>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</si>
  <si>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</si>
  <si>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</si>
  <si>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</si>
  <si>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</si>
  <si>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</si>
  <si>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</si>
  <si>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</si>
  <si>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</si>
  <si>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</si>
  <si>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</si>
  <si>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</si>
  <si>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</si>
  <si>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</si>
  <si>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</si>
  <si>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</si>
  <si>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</si>
  <si>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</si>
  <si>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</si>
  <si>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</si>
  <si>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</si>
  <si>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</si>
  <si>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</si>
  <si>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</si>
  <si>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</si>
  <si>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</si>
  <si>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</si>
  <si>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</si>
  <si>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</si>
  <si>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</si>
  <si>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</si>
  <si>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</si>
  <si>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</si>
  <si>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</si>
  <si>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</si>
  <si>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</si>
  <si>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</si>
  <si>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</si>
  <si>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</si>
  <si>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</si>
  <si>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</si>
  <si>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</si>
  <si>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</si>
  <si>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</si>
  <si>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</si>
  <si>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</si>
  <si>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</si>
  <si>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</si>
  <si>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</si>
  <si>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</si>
  <si>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</si>
  <si>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</si>
  <si>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</si>
  <si>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</si>
  <si>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</si>
  <si>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</si>
  <si>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</si>
  <si>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</si>
  <si>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</si>
  <si>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</si>
  <si>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</si>
  <si>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</si>
  <si>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</si>
  <si>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</si>
  <si>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</si>
  <si>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</si>
  <si>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</si>
  <si>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</si>
  <si>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</si>
  <si>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</si>
  <si>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</si>
  <si>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</si>
  <si>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</si>
  <si>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</si>
  <si>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</si>
  <si>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</si>
  <si>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</si>
  <si>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</si>
  <si>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</si>
  <si>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</si>
  <si>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</si>
  <si>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</si>
  <si>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</si>
  <si>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</si>
  <si>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</si>
  <si>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</si>
  <si>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</si>
  <si>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</si>
  <si>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</si>
  <si>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</si>
  <si>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</si>
  <si>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</si>
  <si>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</si>
  <si>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</si>
  <si>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</si>
  <si>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</si>
  <si>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</si>
  <si>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</si>
  <si>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</si>
  <si>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</si>
  <si>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</si>
  <si>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</si>
  <si>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</si>
  <si>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</si>
  <si>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</si>
  <si>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</si>
  <si>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</si>
  <si>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</si>
  <si>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</si>
  <si>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</si>
  <si>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</si>
  <si>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</si>
  <si>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</si>
  <si>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</si>
  <si>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</si>
  <si>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</si>
  <si>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</si>
  <si>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</si>
  <si>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</si>
  <si>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</si>
  <si>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</si>
  <si>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</si>
  <si>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</si>
  <si>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</si>
  <si>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</si>
  <si>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</si>
  <si>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</si>
  <si>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</si>
  <si>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</si>
  <si>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</si>
  <si>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</si>
  <si>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</si>
  <si>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</si>
  <si>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</si>
  <si>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</si>
  <si>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</si>
  <si>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</si>
  <si>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</si>
  <si>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</si>
  <si>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</si>
  <si>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</si>
  <si>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</si>
  <si>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</si>
  <si>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</si>
  <si>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</si>
  <si>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</si>
  <si>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</si>
  <si>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</si>
  <si>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</si>
  <si>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</si>
  <si>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</si>
  <si>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</si>
  <si>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</si>
  <si>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</si>
  <si>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</si>
  <si>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</si>
  <si>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</si>
  <si>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</si>
  <si>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</si>
  <si>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</si>
  <si>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</si>
  <si>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</si>
  <si>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</si>
  <si>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</si>
  <si>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</si>
  <si>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</si>
  <si>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</si>
  <si>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</si>
  <si>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</si>
  <si>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</si>
  <si>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</si>
  <si>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</si>
  <si>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</si>
  <si>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</si>
  <si>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</si>
  <si>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</si>
  <si>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</si>
  <si>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</si>
  <si>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</si>
  <si>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</si>
  <si>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</si>
  <si>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</si>
  <si>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</si>
  <si>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</si>
  <si>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</si>
  <si>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</si>
  <si>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</si>
  <si>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</si>
  <si>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</si>
  <si>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</si>
  <si>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</si>
  <si>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</si>
  <si>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</si>
  <si>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</si>
  <si>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</si>
  <si>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</si>
  <si>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</si>
  <si>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</si>
  <si>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</si>
  <si>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</si>
  <si>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</si>
  <si>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</si>
  <si>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</si>
  <si>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</si>
  <si>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</si>
  <si>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</si>
  <si>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</si>
  <si>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</si>
  <si>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</si>
  <si>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</si>
  <si>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</si>
  <si>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</si>
  <si>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</si>
  <si>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</si>
  <si>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</si>
  <si>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</si>
  <si>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</si>
  <si>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</si>
  <si>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</si>
  <si>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</si>
  <si>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</si>
  <si>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</si>
  <si>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</si>
  <si>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</si>
  <si>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</si>
  <si>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</si>
  <si>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</si>
  <si>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</si>
  <si>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</si>
  <si>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</si>
  <si>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</si>
  <si>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</si>
  <si>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</si>
  <si>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</si>
  <si>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</si>
  <si>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</si>
  <si>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</si>
  <si>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</si>
  <si>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</si>
  <si>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</si>
  <si>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</si>
  <si>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</si>
  <si>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</si>
  <si>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</si>
  <si>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</si>
  <si>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</si>
  <si>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</si>
  <si>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</si>
  <si>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</si>
  <si>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</si>
  <si>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</si>
  <si>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</si>
  <si>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</si>
  <si>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</si>
  <si>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</si>
  <si>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</si>
  <si>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</si>
  <si>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</si>
  <si>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</si>
  <si>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</si>
  <si>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</si>
  <si>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</si>
  <si>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</si>
  <si>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</si>
  <si>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</si>
  <si>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</si>
  <si>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</si>
  <si>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</si>
  <si>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</si>
  <si>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</si>
  <si>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</si>
  <si>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</si>
  <si>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</si>
  <si>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</si>
  <si>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</si>
  <si>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</si>
  <si>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</si>
  <si>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</si>
  <si>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</si>
  <si>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</si>
  <si>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</si>
  <si>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</si>
  <si>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</si>
  <si>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</si>
  <si>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</si>
  <si>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</si>
  <si>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</si>
  <si>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</si>
  <si>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</si>
  <si>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</si>
  <si>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</si>
  <si>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</si>
  <si>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</si>
  <si>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</si>
  <si>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</si>
  <si>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</si>
  <si>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</si>
  <si>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</si>
  <si>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</si>
  <si>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</si>
  <si>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</si>
  <si>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</si>
  <si>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</si>
  <si>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</si>
  <si>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</si>
  <si>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</si>
  <si>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</si>
  <si>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</si>
  <si>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</si>
  <si>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</si>
  <si>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</si>
  <si>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</si>
  <si>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</si>
  <si>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</si>
  <si>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</si>
  <si>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</si>
  <si>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</si>
  <si>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</si>
  <si>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</si>
  <si>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</si>
  <si>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</si>
  <si>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</si>
  <si>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</si>
  <si>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</si>
  <si>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</si>
  <si>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</si>
  <si>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</si>
  <si>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</si>
  <si>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</si>
  <si>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</si>
  <si>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</si>
  <si>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</si>
  <si>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</si>
  <si>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</si>
  <si>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</si>
  <si>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</si>
  <si>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</si>
  <si>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</si>
  <si>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</si>
  <si>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</si>
  <si>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</si>
  <si>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</si>
  <si>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</si>
  <si>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</si>
  <si>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</si>
  <si>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</si>
  <si>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</si>
  <si>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</si>
  <si>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</si>
  <si>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</si>
  <si>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</si>
  <si>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</si>
  <si>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</si>
  <si>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</si>
  <si>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</si>
  <si>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</si>
  <si>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</si>
  <si>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</si>
  <si>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</si>
  <si>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</si>
  <si>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</si>
  <si>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</si>
  <si>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</si>
  <si>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</si>
  <si>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</si>
  <si>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</si>
  <si>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</si>
  <si>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</si>
  <si>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</si>
  <si>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</si>
  <si>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</si>
  <si>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</si>
  <si>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</si>
  <si>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</si>
  <si>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</si>
  <si>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</si>
  <si>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</si>
  <si>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</si>
  <si>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</si>
  <si>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</si>
  <si>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</si>
  <si>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</si>
  <si>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</si>
  <si>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</si>
  <si>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</si>
  <si>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</si>
  <si>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</si>
  <si>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</si>
  <si>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</si>
  <si>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</si>
  <si>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</si>
  <si>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</si>
  <si>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</si>
  <si>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</si>
  <si>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</si>
  <si>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</si>
  <si>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</si>
  <si>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</si>
  <si>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</si>
  <si>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</si>
  <si>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</si>
  <si>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</si>
  <si>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</si>
  <si>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</si>
  <si>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</si>
  <si>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</si>
  <si>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</si>
  <si>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</si>
  <si>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</si>
  <si>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</si>
  <si>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</si>
  <si>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</si>
  <si>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</si>
  <si>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</si>
  <si>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</si>
  <si>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</si>
  <si>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</si>
  <si>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</si>
  <si>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</si>
  <si>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</si>
  <si>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</si>
  <si>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</si>
  <si>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</si>
  <si>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</si>
  <si>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</si>
  <si>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</si>
  <si>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</si>
  <si>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</si>
  <si>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</si>
  <si>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</si>
  <si>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</si>
  <si>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</si>
  <si>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</si>
  <si>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</si>
  <si>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</si>
  <si>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</si>
  <si>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</si>
  <si>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</si>
  <si>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</si>
  <si>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</si>
  <si>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</si>
  <si>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</si>
  <si>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</si>
  <si>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</si>
  <si>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</si>
  <si>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</si>
  <si>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</si>
  <si>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</si>
  <si>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</si>
  <si>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</si>
  <si>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</si>
  <si>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</si>
  <si>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</si>
  <si>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</si>
  <si>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</si>
  <si>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</si>
  <si>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</si>
  <si>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</si>
  <si>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</si>
  <si>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</si>
  <si>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</si>
  <si>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</si>
  <si>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</si>
  <si>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</si>
  <si>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</si>
  <si>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</si>
  <si>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</si>
  <si>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</si>
  <si>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</si>
  <si>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</si>
  <si>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</si>
  <si>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</si>
  <si>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</si>
  <si>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</si>
  <si>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</si>
  <si>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</si>
  <si>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</si>
  <si>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</si>
  <si>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</si>
  <si>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</si>
  <si>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</si>
  <si>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</si>
  <si>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</si>
  <si>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</si>
  <si>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</si>
  <si>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</si>
  <si>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</si>
  <si>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</si>
  <si>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</si>
  <si>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</si>
  <si>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</si>
  <si>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</si>
  <si>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</si>
  <si>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</si>
  <si>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</si>
  <si>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</si>
  <si>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</si>
  <si>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</si>
  <si>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</si>
  <si>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</si>
  <si>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</si>
  <si>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</si>
  <si>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</si>
  <si>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</si>
  <si>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</si>
  <si>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</si>
  <si>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</si>
  <si>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</si>
  <si>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</si>
  <si>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</si>
  <si>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</si>
  <si>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</si>
  <si>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</si>
  <si>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</si>
  <si>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</si>
  <si>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</si>
  <si>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</si>
  <si>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</si>
  <si>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</si>
  <si>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</si>
  <si>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</si>
  <si>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</si>
  <si>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</si>
  <si>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</si>
  <si>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</si>
  <si>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</si>
  <si>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</si>
  <si>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</si>
  <si>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</si>
  <si>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</si>
  <si>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</si>
  <si>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</si>
  <si>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</si>
  <si>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</si>
  <si>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</si>
  <si>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</si>
  <si>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</si>
  <si>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</si>
  <si>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</si>
  <si>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</si>
  <si>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</si>
  <si>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</si>
  <si>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</si>
  <si>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</si>
  <si>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</si>
  <si>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</si>
  <si>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</si>
  <si>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</si>
  <si>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</si>
  <si>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</si>
  <si>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</si>
  <si>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</si>
  <si>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</si>
  <si>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</si>
  <si>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</si>
  <si>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</si>
  <si>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</si>
  <si>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</si>
  <si>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</si>
  <si>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</si>
  <si>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</si>
  <si>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</si>
  <si>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</si>
  <si>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</si>
  <si>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</si>
  <si>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</si>
  <si>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</si>
  <si>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</si>
  <si>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</si>
  <si>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</si>
  <si>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</si>
  <si>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</si>
  <si>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</si>
  <si>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</si>
  <si>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</si>
  <si>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</si>
  <si>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</si>
  <si>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</si>
  <si>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</si>
  <si>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</si>
  <si>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</si>
  <si>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</si>
  <si>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</si>
  <si>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</si>
  <si>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</si>
  <si>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</si>
  <si>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</si>
  <si>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</si>
  <si>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</si>
  <si>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</si>
  <si>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</si>
  <si>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</si>
  <si>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</si>
  <si>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</si>
  <si>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</si>
  <si>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</si>
  <si>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</si>
  <si>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</si>
  <si>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</si>
  <si>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</si>
  <si>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</si>
  <si>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</si>
  <si>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</si>
  <si>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</si>
  <si>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</si>
  <si>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</si>
  <si>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</si>
  <si>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</si>
  <si>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</si>
  <si>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</si>
  <si>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</si>
  <si>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</si>
  <si>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</si>
  <si>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</si>
  <si>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</si>
  <si>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</si>
  <si>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</si>
  <si>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</si>
  <si>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</si>
  <si>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</si>
  <si>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</si>
  <si>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</si>
  <si>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</si>
  <si>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</si>
  <si>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</si>
  <si>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</si>
  <si>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</si>
  <si>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</si>
  <si>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</si>
  <si>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</si>
  <si>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</si>
  <si>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</si>
  <si>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</si>
  <si>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</si>
  <si>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</si>
  <si>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</si>
  <si>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</si>
  <si>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</si>
  <si>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</si>
  <si>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</si>
  <si>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</si>
  <si>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</si>
  <si>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</si>
  <si>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</si>
  <si>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</si>
  <si>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</si>
  <si>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</si>
  <si>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</si>
  <si>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</si>
  <si>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</si>
  <si>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</si>
  <si>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</si>
  <si>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</si>
  <si>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</si>
  <si>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</si>
  <si>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</si>
  <si>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</si>
  <si>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</si>
  <si>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</si>
  <si>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</si>
  <si>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</si>
  <si>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</si>
  <si>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</si>
  <si>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</si>
  <si>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</si>
  <si>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</si>
  <si>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</si>
  <si>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</si>
  <si>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</si>
  <si>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</si>
  <si>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</si>
  <si>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</si>
  <si>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</si>
  <si>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</si>
  <si>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</si>
  <si>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</si>
  <si>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</si>
  <si>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</si>
  <si>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</si>
  <si>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</si>
  <si>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</si>
  <si>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</si>
  <si>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</si>
  <si>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</si>
  <si>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</si>
  <si>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</si>
  <si>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</si>
  <si>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</si>
  <si>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</si>
  <si>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</si>
  <si>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</si>
  <si>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</si>
  <si>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</si>
  <si>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</si>
  <si>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</si>
  <si>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</si>
  <si>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</si>
  <si>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</si>
  <si>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</si>
  <si>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</si>
  <si>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</si>
  <si>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</si>
  <si>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</si>
  <si>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</si>
  <si>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</si>
  <si>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</si>
  <si>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</si>
  <si>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</si>
  <si>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</si>
  <si>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</si>
  <si>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</si>
  <si>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</si>
  <si>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</si>
  <si>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</si>
  <si>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</si>
  <si>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</si>
  <si>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</si>
  <si>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</si>
  <si>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</si>
  <si>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</si>
  <si>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</si>
  <si>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</si>
  <si>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</si>
  <si>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</si>
  <si>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</si>
  <si>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</si>
  <si>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</si>
  <si>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</si>
  <si>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</si>
  <si>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</si>
  <si>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</si>
  <si>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</si>
  <si>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</si>
  <si>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</si>
  <si>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</si>
  <si>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</si>
  <si>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</si>
  <si>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</si>
  <si>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</si>
  <si>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</si>
  <si>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</si>
  <si>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</si>
  <si>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</si>
  <si>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</si>
  <si>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</si>
  <si>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</si>
  <si>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</si>
  <si>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</si>
  <si>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</si>
  <si>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</si>
  <si>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</si>
  <si>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</si>
  <si>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</si>
  <si>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</si>
  <si>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</si>
  <si>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</si>
  <si>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</si>
  <si>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</si>
  <si>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</si>
  <si>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</si>
  <si>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</si>
  <si>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</si>
  <si>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</si>
  <si>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</si>
  <si>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</si>
  <si>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</si>
  <si>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</si>
  <si>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</si>
  <si>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</si>
  <si>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</si>
  <si>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</si>
  <si>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</si>
  <si>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</si>
  <si>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</si>
  <si>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</si>
  <si>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</si>
  <si>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</si>
  <si>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</si>
  <si>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</si>
  <si>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</si>
  <si>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</si>
  <si>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</si>
  <si>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</si>
  <si>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</si>
  <si>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</si>
  <si>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</si>
  <si>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</si>
  <si>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</si>
  <si>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</si>
  <si>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</si>
  <si>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</si>
  <si>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</si>
  <si>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</si>
  <si>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</si>
  <si>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</si>
  <si>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</si>
  <si>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</si>
  <si>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</si>
  <si>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</si>
  <si>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</si>
  <si>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</si>
  <si>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</si>
  <si>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</si>
  <si>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</si>
  <si>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</si>
  <si>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</si>
  <si>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</si>
  <si>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</si>
  <si>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</si>
  <si>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</si>
  <si>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</si>
  <si>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</si>
  <si>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</si>
  <si>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</si>
  <si>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</si>
  <si>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</si>
  <si>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</si>
  <si>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</si>
  <si>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</si>
  <si>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</si>
  <si>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</si>
  <si>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</si>
  <si>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</si>
  <si>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</si>
  <si>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</si>
  <si>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</si>
  <si>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</si>
  <si>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</si>
  <si>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</si>
  <si>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</si>
  <si>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</si>
  <si>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</si>
  <si>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</si>
  <si>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</si>
  <si>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</si>
  <si>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</si>
  <si>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</si>
  <si>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</si>
  <si>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</si>
  <si>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</si>
  <si>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</si>
  <si>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</si>
  <si>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</si>
  <si>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</si>
  <si>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</si>
  <si>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</si>
  <si>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</si>
  <si>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</si>
  <si>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</si>
  <si>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</si>
  <si>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</si>
  <si>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</si>
  <si>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</si>
  <si>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</si>
  <si>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</si>
  <si>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</si>
  <si>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</si>
  <si>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</si>
  <si>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</si>
  <si>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</si>
  <si>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</si>
  <si>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</si>
  <si>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</si>
  <si>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</si>
  <si>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</si>
  <si>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</si>
  <si>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</si>
  <si>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</si>
  <si>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</si>
  <si>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</si>
  <si>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</si>
  <si>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</si>
  <si>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</si>
  <si>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</si>
  <si>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</si>
  <si>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</si>
  <si>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</si>
  <si>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</si>
  <si>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</si>
  <si>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</si>
  <si>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</si>
  <si>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</si>
  <si>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</si>
  <si>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</si>
  <si>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</si>
  <si>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</si>
  <si>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</si>
  <si>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</si>
  <si>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</si>
  <si>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</si>
  <si>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</si>
  <si>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</si>
  <si>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</si>
  <si>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</si>
  <si>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</si>
  <si>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</si>
  <si>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</si>
  <si>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</si>
  <si>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</si>
  <si>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</si>
  <si>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</si>
  <si>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</si>
  <si>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</si>
  <si>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</si>
  <si>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</si>
  <si>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</si>
  <si>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</si>
  <si>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</si>
  <si>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</si>
  <si>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</si>
  <si>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</si>
  <si>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</si>
  <si>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</si>
  <si>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</si>
  <si>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</si>
  <si>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</si>
  <si>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</si>
  <si>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</si>
  <si>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</si>
  <si>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</si>
  <si>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</si>
  <si>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</si>
  <si>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</si>
  <si>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</si>
  <si>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</si>
  <si>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</si>
  <si>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</si>
  <si>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</si>
  <si>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</si>
  <si>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</si>
  <si>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</si>
  <si>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</si>
  <si>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</si>
  <si>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</si>
  <si>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</si>
  <si>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</si>
  <si>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</si>
  <si>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</si>
  <si>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</si>
  <si>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</si>
  <si>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</si>
  <si>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</si>
  <si>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</si>
  <si>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</si>
  <si>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</si>
  <si>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</si>
  <si>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</si>
  <si>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</si>
  <si>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</si>
  <si>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</si>
  <si>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</si>
  <si>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</si>
  <si>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</si>
  <si>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</si>
  <si>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</si>
  <si>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</si>
  <si>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</si>
  <si>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</si>
  <si>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</si>
  <si>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</si>
  <si>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</si>
  <si>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</si>
  <si>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</si>
  <si>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</si>
  <si>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</si>
  <si>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</si>
  <si>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</si>
  <si>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</si>
  <si>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</si>
  <si>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</si>
  <si>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</si>
  <si>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</si>
  <si>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</si>
  <si>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</si>
  <si>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</si>
  <si>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</si>
  <si>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</si>
  <si>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</si>
  <si>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</si>
  <si>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</si>
  <si>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</si>
  <si>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</si>
  <si>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</si>
  <si>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</si>
  <si>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</si>
  <si>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</si>
  <si>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</si>
  <si>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</si>
  <si>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</si>
  <si>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</si>
  <si>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</si>
  <si>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</si>
  <si>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</si>
  <si>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</si>
  <si>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</si>
  <si>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</si>
  <si>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</si>
  <si>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</si>
  <si>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</si>
  <si>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</si>
  <si>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</si>
  <si>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</si>
  <si>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</si>
  <si>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</si>
  <si>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</si>
  <si>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</si>
  <si>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</si>
  <si>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</si>
  <si>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</si>
  <si>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</si>
  <si>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</si>
  <si>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</si>
  <si>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</si>
  <si>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</si>
  <si>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</si>
  <si>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</si>
  <si>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</si>
  <si>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</si>
  <si>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</si>
  <si>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</si>
  <si>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</si>
  <si>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</si>
  <si>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</si>
  <si>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</si>
  <si>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</si>
  <si>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</si>
  <si>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</si>
  <si>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</si>
  <si>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</si>
  <si>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</si>
  <si>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</si>
  <si>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</si>
  <si>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</si>
  <si>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</si>
  <si>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</si>
  <si>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</si>
  <si>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</si>
  <si>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</si>
  <si>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</si>
  <si>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</si>
  <si>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</si>
  <si>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</si>
  <si>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</si>
  <si>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</si>
  <si>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</si>
  <si>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</si>
  <si>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</si>
  <si>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</si>
  <si>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</si>
  <si>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</si>
  <si>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</si>
  <si>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</si>
  <si>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</si>
  <si>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</si>
  <si>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</si>
  <si>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</si>
  <si>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</si>
  <si>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</si>
  <si>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</si>
  <si>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</si>
  <si>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</si>
  <si>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</si>
  <si>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</si>
  <si>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</si>
  <si>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</si>
  <si>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</si>
  <si>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</si>
  <si>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</si>
  <si>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</si>
  <si>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</si>
  <si>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</si>
  <si>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</si>
  <si>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</si>
  <si>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</si>
  <si>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</si>
  <si>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</si>
  <si>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</si>
  <si>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</si>
  <si>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</si>
  <si>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</si>
  <si>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</si>
  <si>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</si>
  <si>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</si>
  <si>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</si>
  <si>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</si>
  <si>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</si>
  <si>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</si>
  <si>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</si>
  <si>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</si>
  <si>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</si>
  <si>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</si>
  <si>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</si>
  <si>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</si>
  <si>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</si>
  <si>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</si>
  <si>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</si>
  <si>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</si>
  <si>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</si>
  <si>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</si>
  <si>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</si>
  <si>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</si>
  <si>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</si>
  <si>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</si>
  <si>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</si>
  <si>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</si>
  <si>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</si>
  <si>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</si>
  <si>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</si>
  <si>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</si>
  <si>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</si>
  <si>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</si>
  <si>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</si>
  <si>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</si>
  <si>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</si>
  <si>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</si>
  <si>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</si>
  <si>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</si>
  <si>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</si>
  <si>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</si>
  <si>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</si>
  <si>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</si>
  <si>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</si>
  <si>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</si>
  <si>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</si>
  <si>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</si>
  <si>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</si>
  <si>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</si>
  <si>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</si>
  <si>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</si>
  <si>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</si>
  <si>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</si>
  <si>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</si>
  <si>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</si>
  <si>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</si>
  <si>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</si>
  <si>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</si>
  <si>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</si>
  <si>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</si>
  <si>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</si>
  <si>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</si>
  <si>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</si>
  <si>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</si>
  <si>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</si>
  <si>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</si>
  <si>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</si>
  <si>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</si>
  <si>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</si>
  <si>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</si>
  <si>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</si>
  <si>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</si>
  <si>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</si>
  <si>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</si>
  <si>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</si>
  <si>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</si>
  <si>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</si>
  <si>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</si>
  <si>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</si>
  <si>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</si>
  <si>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</si>
  <si>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</si>
  <si>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</si>
  <si>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</si>
  <si>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</si>
  <si>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</si>
  <si>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</si>
  <si>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</si>
  <si>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</si>
  <si>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</si>
  <si>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</si>
  <si>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</si>
  <si>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</si>
  <si>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</si>
  <si>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</si>
  <si>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</si>
  <si>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</si>
  <si>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</si>
  <si>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</si>
  <si>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</si>
  <si>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</si>
  <si>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</si>
  <si>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</si>
  <si>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</si>
  <si>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</si>
  <si>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</si>
  <si>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</si>
  <si>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</si>
  <si>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</si>
  <si>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</si>
  <si>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</si>
  <si>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</si>
  <si>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</si>
  <si>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</si>
  <si>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</si>
  <si>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</si>
  <si>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</si>
  <si>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</si>
  <si>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</si>
  <si>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</si>
  <si>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</si>
  <si>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</si>
  <si>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</si>
  <si>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</si>
  <si>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</si>
  <si>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</si>
  <si>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</si>
  <si>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</si>
  <si>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</si>
  <si>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</si>
  <si>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</si>
  <si>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</si>
  <si>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</si>
  <si>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</si>
  <si>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</si>
  <si>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</si>
  <si>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</si>
  <si>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</si>
  <si>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</si>
  <si>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</si>
  <si>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</si>
  <si>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</si>
  <si>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</si>
  <si>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</si>
  <si>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</si>
  <si>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</si>
  <si>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</si>
  <si>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</si>
  <si>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</si>
  <si>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</si>
  <si>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</si>
  <si>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</si>
  <si>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</si>
  <si>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</si>
  <si>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</si>
  <si>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</si>
  <si>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</si>
  <si>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</si>
  <si>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</si>
  <si>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</si>
  <si>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</si>
  <si>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</si>
  <si>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</si>
  <si>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</si>
  <si>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</si>
  <si>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</si>
  <si>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</si>
  <si>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</si>
  <si>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</si>
  <si>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</si>
  <si>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</si>
  <si>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</si>
  <si>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</si>
  <si>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</si>
  <si>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</si>
  <si>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</si>
  <si>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</si>
  <si>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</si>
  <si>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</si>
  <si>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</si>
  <si>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</si>
  <si>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</si>
  <si>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</si>
  <si>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</si>
  <si>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</si>
  <si>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</si>
  <si>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</si>
  <si>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</si>
  <si>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</si>
  <si>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</si>
  <si>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</si>
  <si>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</si>
  <si>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</si>
  <si>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</si>
  <si>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</si>
  <si>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</si>
  <si>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</si>
  <si>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</si>
  <si>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</si>
  <si>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</si>
  <si>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</si>
  <si>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</si>
  <si>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</si>
  <si>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</si>
  <si>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</si>
  <si>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</si>
  <si>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</si>
  <si>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</si>
  <si>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</si>
  <si>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</si>
  <si>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</si>
  <si>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</si>
  <si>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</si>
  <si>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</si>
  <si>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</si>
  <si>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</si>
  <si>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</si>
  <si>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</si>
  <si>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</si>
  <si>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</si>
  <si>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</si>
  <si>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</si>
  <si>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</si>
  <si>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</si>
  <si>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</si>
  <si>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</si>
  <si>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</si>
  <si>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</si>
  <si>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</si>
  <si>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</si>
  <si>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</si>
  <si>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</si>
  <si>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</si>
  <si>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</si>
  <si>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</si>
  <si>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</si>
  <si>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</si>
  <si>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</si>
  <si>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</si>
  <si>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</si>
  <si>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</si>
  <si>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</si>
  <si>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</si>
  <si>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</si>
  <si>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</si>
  <si>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</si>
  <si>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</si>
  <si>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</si>
  <si>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</si>
  <si>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</si>
  <si>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</si>
  <si>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</si>
  <si>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</si>
  <si>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</si>
  <si>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</si>
  <si>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</si>
  <si>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</si>
  <si>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</si>
  <si>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</si>
  <si>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</si>
  <si>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</si>
  <si>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</si>
  <si>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</si>
  <si>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</si>
  <si>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</si>
  <si>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</si>
  <si>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</si>
  <si>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</si>
  <si>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</si>
  <si>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</si>
  <si>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</si>
  <si>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</si>
  <si>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</si>
  <si>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</si>
  <si>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</si>
  <si>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</si>
  <si>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</si>
  <si>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</si>
  <si>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</si>
  <si>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</si>
  <si>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</si>
  <si>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</si>
  <si>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</si>
  <si>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</si>
  <si>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</si>
  <si>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</si>
  <si>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</si>
  <si>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</si>
  <si>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</si>
  <si>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</si>
  <si>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</si>
  <si>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</si>
  <si>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</si>
  <si>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</si>
  <si>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</si>
  <si>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</si>
  <si>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</si>
  <si>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</si>
  <si>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</si>
  <si>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</si>
  <si>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</si>
  <si>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</si>
  <si>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</si>
  <si>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</si>
  <si>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</si>
  <si>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</si>
  <si>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</si>
  <si>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</si>
  <si>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</si>
  <si>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</si>
  <si>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</si>
  <si>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</si>
  <si>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</si>
  <si>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</si>
  <si>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</si>
  <si>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</si>
  <si>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</si>
  <si>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</si>
  <si>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</si>
  <si>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</si>
  <si>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</si>
  <si>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</si>
  <si>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</si>
  <si>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</si>
  <si>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</si>
  <si>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</si>
  <si>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</si>
  <si>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</si>
  <si>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</si>
  <si>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</si>
  <si>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</si>
  <si>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</si>
  <si>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</si>
  <si>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</si>
  <si>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</si>
  <si>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</si>
  <si>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</si>
  <si>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</si>
  <si>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</si>
  <si>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</si>
  <si>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</si>
  <si>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</si>
  <si>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</si>
  <si>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</si>
  <si>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</si>
  <si>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</si>
  <si>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</si>
  <si>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</si>
  <si>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</si>
  <si>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</si>
  <si>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</si>
  <si>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</si>
  <si>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</si>
  <si>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</si>
  <si>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</si>
  <si>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</si>
  <si>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</si>
  <si>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</si>
  <si>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</si>
  <si>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</si>
  <si>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</si>
  <si>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</si>
  <si>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</si>
  <si>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</si>
  <si>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</si>
  <si>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</si>
  <si>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</si>
  <si>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</si>
  <si>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</si>
  <si>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</si>
  <si>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</si>
  <si>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</si>
  <si>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</si>
  <si>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</si>
  <si>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</si>
  <si>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</si>
  <si>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</si>
  <si>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</si>
  <si>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</si>
  <si>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</si>
  <si>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</si>
  <si>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</si>
  <si>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</si>
  <si>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</si>
  <si>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</si>
  <si>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</si>
  <si>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</si>
  <si>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</si>
  <si>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</si>
  <si>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</si>
  <si>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</si>
  <si>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</si>
  <si>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</si>
  <si>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</si>
  <si>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</si>
  <si>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</si>
  <si>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</si>
  <si>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</si>
  <si>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</si>
  <si>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</si>
  <si>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</si>
  <si>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</si>
  <si>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</si>
  <si>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</si>
  <si>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</si>
  <si>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</si>
  <si>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</si>
  <si>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</si>
  <si>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</si>
  <si>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</si>
  <si>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</si>
  <si>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</si>
  <si>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</si>
  <si>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</si>
  <si>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</si>
  <si>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</si>
  <si>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</si>
  <si>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</si>
  <si>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</si>
  <si>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</si>
  <si>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</si>
  <si>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</si>
  <si>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</si>
  <si>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</si>
  <si>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</si>
  <si>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</si>
  <si>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</si>
  <si>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</si>
  <si>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</si>
  <si>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</si>
  <si>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</si>
  <si>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</si>
  <si>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</si>
  <si>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</si>
  <si>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</si>
  <si>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</si>
  <si>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</si>
  <si>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</si>
  <si>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</si>
  <si>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</si>
  <si>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</si>
  <si>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</si>
  <si>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</si>
  <si>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</si>
  <si>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</si>
  <si>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</si>
  <si>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</si>
  <si>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</si>
  <si>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</si>
  <si>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</si>
  <si>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</si>
  <si>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</si>
  <si>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</si>
  <si>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</si>
  <si>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</si>
  <si>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</si>
  <si>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</si>
  <si>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</si>
  <si>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</si>
  <si>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</si>
  <si>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</si>
  <si>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</si>
  <si>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</si>
  <si>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</si>
  <si>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</si>
  <si>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</si>
  <si>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</si>
  <si>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</si>
  <si>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</si>
  <si>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</si>
  <si>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</si>
  <si>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</si>
  <si>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</si>
  <si>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</si>
  <si>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</si>
  <si>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</si>
  <si>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</si>
  <si>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</si>
  <si>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</si>
  <si>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</si>
  <si>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</si>
  <si>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</si>
  <si>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</si>
  <si>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</si>
  <si>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</si>
  <si>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</si>
  <si>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</si>
  <si>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</si>
  <si>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</si>
  <si>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</si>
  <si>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</si>
  <si>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</si>
  <si>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</si>
  <si>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</si>
  <si>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</si>
  <si>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</si>
  <si>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</si>
  <si>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</si>
  <si>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</si>
  <si>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</si>
  <si>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</si>
  <si>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</si>
  <si>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</si>
  <si>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</si>
  <si>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</si>
  <si>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</si>
  <si>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</si>
  <si>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</si>
  <si>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</si>
  <si>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</si>
  <si>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</si>
  <si>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</si>
  <si>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</si>
  <si>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</si>
  <si>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</si>
  <si>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</si>
  <si>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</si>
  <si>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</si>
  <si>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</si>
  <si>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</si>
  <si>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</si>
  <si>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</si>
  <si>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</si>
  <si>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</si>
  <si>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</si>
  <si>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</si>
  <si>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</si>
  <si>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</si>
  <si>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</si>
  <si>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</si>
  <si>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</si>
  <si>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</si>
  <si>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</si>
  <si>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</si>
  <si>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</si>
  <si>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</si>
  <si>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</si>
  <si>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</si>
  <si>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</si>
  <si>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</si>
  <si>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</si>
  <si>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</si>
  <si>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</si>
  <si>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</si>
  <si>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</si>
  <si>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</si>
  <si>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</si>
  <si>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</si>
  <si>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</si>
  <si>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</si>
  <si>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</si>
  <si>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</si>
  <si>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</si>
  <si>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</si>
  <si>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</si>
  <si>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</si>
  <si>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</si>
  <si>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</si>
  <si>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</si>
  <si>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</si>
  <si>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</si>
  <si>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</si>
  <si>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</si>
  <si>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</si>
  <si>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</si>
  <si>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</si>
  <si>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</si>
  <si>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</si>
  <si>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</si>
  <si>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</si>
  <si>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</si>
  <si>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</si>
  <si>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</si>
  <si>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</si>
  <si>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</si>
  <si>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</si>
  <si>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</si>
  <si>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</si>
  <si>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</si>
  <si>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</si>
  <si>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</si>
  <si>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</si>
  <si>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</si>
  <si>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</si>
  <si>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</si>
  <si>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</si>
  <si>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</si>
  <si>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</si>
  <si>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</si>
  <si>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</si>
  <si>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</si>
  <si>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</si>
  <si>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</si>
  <si>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</si>
  <si>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</si>
  <si>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</si>
  <si>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</si>
  <si>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</si>
  <si>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</si>
  <si>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</si>
  <si>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</si>
  <si>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</si>
  <si>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</si>
  <si>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</si>
  <si>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</si>
  <si>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</si>
  <si>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</si>
  <si>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</si>
  <si>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</si>
  <si>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</si>
  <si>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</si>
  <si>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</si>
  <si>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</si>
  <si>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</si>
  <si>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</si>
  <si>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</si>
  <si>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</si>
  <si>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</si>
  <si>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</si>
  <si>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</si>
  <si>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</si>
  <si>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</si>
  <si>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</si>
  <si>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</si>
  <si>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</si>
  <si>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</si>
  <si>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</si>
  <si>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</si>
  <si>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</si>
  <si>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</si>
  <si>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</si>
  <si>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</si>
  <si>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</si>
  <si>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</si>
  <si>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</si>
  <si>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</si>
  <si>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</si>
  <si>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</si>
  <si>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</si>
  <si>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</si>
  <si>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</si>
  <si>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</si>
  <si>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</si>
  <si>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</si>
  <si>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</si>
  <si>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</si>
  <si>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</si>
  <si>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</si>
  <si>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</si>
  <si>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</si>
  <si>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</si>
  <si>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</si>
  <si>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</si>
  <si>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</si>
  <si>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</si>
  <si>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</si>
  <si>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</si>
  <si>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</si>
  <si>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</si>
  <si>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</si>
  <si>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</si>
  <si>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</si>
  <si>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</si>
  <si>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</si>
  <si>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</si>
  <si>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</si>
  <si>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</si>
  <si>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</si>
  <si>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</si>
  <si>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</si>
  <si>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</si>
  <si>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</si>
  <si>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</si>
  <si>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</si>
  <si>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</si>
  <si>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</si>
  <si>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</si>
  <si>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</si>
  <si>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</si>
  <si>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</si>
  <si>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</si>
  <si>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</si>
  <si>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</si>
  <si>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</si>
  <si>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</si>
  <si>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</si>
  <si>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</si>
  <si>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</si>
  <si>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</si>
  <si>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</si>
  <si>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</si>
  <si>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</si>
  <si>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</si>
  <si>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</si>
  <si>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</si>
  <si>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</si>
  <si>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</si>
  <si>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</si>
  <si>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</si>
  <si>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</si>
  <si>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</si>
  <si>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</si>
  <si>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</si>
  <si>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</si>
  <si>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</si>
  <si>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</si>
  <si>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</si>
  <si>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</si>
  <si>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</si>
  <si>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</si>
  <si>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</si>
  <si>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</si>
  <si>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</si>
  <si>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</si>
  <si>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</si>
  <si>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</si>
  <si>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</si>
  <si>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</si>
  <si>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</si>
  <si>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</si>
  <si>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</si>
  <si>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</si>
  <si>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</si>
  <si>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</si>
  <si>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</si>
  <si>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</si>
  <si>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</si>
  <si>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</si>
  <si>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</si>
  <si>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</si>
  <si>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</si>
  <si>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</si>
  <si>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</si>
  <si>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</si>
  <si>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</si>
  <si>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</si>
  <si>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</si>
  <si>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</si>
  <si>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</si>
  <si>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</si>
  <si>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</si>
  <si>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</si>
  <si>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</si>
  <si>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</si>
  <si>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</si>
  <si>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</si>
  <si>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</si>
  <si>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</si>
  <si>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</si>
  <si>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</si>
  <si>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</si>
  <si>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</si>
  <si>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</si>
  <si>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</si>
  <si>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</si>
  <si>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</si>
  <si>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</si>
  <si>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</si>
  <si>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</si>
  <si>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</si>
  <si>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</si>
  <si>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</si>
  <si>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</si>
  <si>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</si>
  <si>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</si>
  <si>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</si>
  <si>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</si>
  <si>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</si>
  <si>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</si>
  <si>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</si>
  <si>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</si>
  <si>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</si>
  <si>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</si>
  <si>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</si>
  <si>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</si>
  <si>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</si>
  <si>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</si>
  <si>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</si>
  <si>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</si>
  <si>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</si>
  <si>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</si>
  <si>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</si>
  <si>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</si>
  <si>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</si>
  <si>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</si>
  <si>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</si>
  <si>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</si>
  <si>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</si>
  <si>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</si>
  <si>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</si>
  <si>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</si>
  <si>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</si>
  <si>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</si>
  <si>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</si>
  <si>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</si>
  <si>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</si>
  <si>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</si>
  <si>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</si>
  <si>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</si>
  <si>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</si>
  <si>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</si>
  <si>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</si>
  <si>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</si>
  <si>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</si>
  <si>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</si>
  <si>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</si>
  <si>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</si>
  <si>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</si>
  <si>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</si>
  <si>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</si>
  <si>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</si>
  <si>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</si>
  <si>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</si>
  <si>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</si>
  <si>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</si>
  <si>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</si>
  <si>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</si>
  <si>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</si>
  <si>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</si>
  <si>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</si>
  <si>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</si>
  <si>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</si>
  <si>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</si>
  <si>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</si>
  <si>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</si>
  <si>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</si>
  <si>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</si>
  <si>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</si>
  <si>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</si>
  <si>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</si>
  <si>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</si>
  <si>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</si>
  <si>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</si>
  <si>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</si>
  <si>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</si>
  <si>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</si>
  <si>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</si>
  <si>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</si>
  <si>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</si>
  <si>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</si>
  <si>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</si>
  <si>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</si>
  <si>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</si>
  <si>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</si>
  <si>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</si>
  <si>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</si>
  <si>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</si>
  <si>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</si>
  <si>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</si>
  <si>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</si>
  <si>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</si>
  <si>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</si>
  <si>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</si>
  <si>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</si>
  <si>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</si>
  <si>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</si>
  <si>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</si>
  <si>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</si>
  <si>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</si>
  <si>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</si>
  <si>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</si>
  <si>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</si>
  <si>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</si>
  <si>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</si>
  <si>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</si>
  <si>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</si>
  <si>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</si>
  <si>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</si>
  <si>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</si>
  <si>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</si>
  <si>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</si>
  <si>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</si>
  <si>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</si>
  <si>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</si>
  <si>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</si>
  <si>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</si>
  <si>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</si>
  <si>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</si>
  <si>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</si>
  <si>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</si>
  <si>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</si>
  <si>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</si>
  <si>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</si>
  <si>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</si>
  <si>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</si>
  <si>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</si>
  <si>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</si>
  <si>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</si>
  <si>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</si>
  <si>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</si>
  <si>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</si>
  <si>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</si>
  <si>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</si>
  <si>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</si>
  <si>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</si>
  <si>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</si>
  <si>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</si>
  <si>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</si>
  <si>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</si>
  <si>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</si>
  <si>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</si>
  <si>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</si>
  <si>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</si>
  <si>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</si>
  <si>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</si>
  <si>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</si>
  <si>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</si>
  <si>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</si>
  <si>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</si>
  <si>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</si>
  <si>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</si>
  <si>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</si>
  <si>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</si>
  <si>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</si>
  <si>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</si>
  <si>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</si>
  <si>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</si>
  <si>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</si>
  <si>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</si>
  <si>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</si>
  <si>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</si>
  <si>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</si>
  <si>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</si>
  <si>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</si>
  <si>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</si>
  <si>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</si>
  <si>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</si>
  <si>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</si>
  <si>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</si>
  <si>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</si>
  <si>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</si>
  <si>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</si>
  <si>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</si>
  <si>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</si>
  <si>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</si>
  <si>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</si>
  <si>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</si>
  <si>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</si>
  <si>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</si>
  <si>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</si>
  <si>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</si>
  <si>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</si>
  <si>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</si>
  <si>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</si>
  <si>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</si>
  <si>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</si>
  <si>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</si>
  <si>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</si>
  <si>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</si>
  <si>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</si>
  <si>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</si>
  <si>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</si>
  <si>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</si>
  <si>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</si>
  <si>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</si>
  <si>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</si>
  <si>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</si>
  <si>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</si>
  <si>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</si>
  <si>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</si>
  <si>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</si>
  <si>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</si>
  <si>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</si>
  <si>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</si>
  <si>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</si>
  <si>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</si>
  <si>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</si>
  <si>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</si>
  <si>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</si>
  <si>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</si>
  <si>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</si>
  <si>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</si>
  <si>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</si>
  <si>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</si>
  <si>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</si>
  <si>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</si>
  <si>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</si>
  <si>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</si>
  <si>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</si>
  <si>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</si>
  <si>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</si>
  <si>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</si>
  <si>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</si>
  <si>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</si>
  <si>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</si>
  <si>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</si>
  <si>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</si>
  <si>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</si>
  <si>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</si>
  <si>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</si>
  <si>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</si>
  <si>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</si>
  <si>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</si>
  <si>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</si>
  <si>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</si>
  <si>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</si>
  <si>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</si>
  <si>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</si>
  <si>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</si>
  <si>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</si>
  <si>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</si>
  <si>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</si>
  <si>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</si>
  <si>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</si>
  <si>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</si>
  <si>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</si>
  <si>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</si>
  <si>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</si>
  <si>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</si>
  <si>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</si>
  <si>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</si>
  <si>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</si>
  <si>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</si>
  <si>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</si>
  <si>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</si>
  <si>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</si>
  <si>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</si>
  <si>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</si>
  <si>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</si>
  <si>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</si>
  <si>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</si>
  <si>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</si>
  <si>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</si>
  <si>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</si>
  <si>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</si>
  <si>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</si>
  <si>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</si>
  <si>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</si>
  <si>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</si>
  <si>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</si>
  <si>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</si>
  <si>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</si>
  <si>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</si>
  <si>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</si>
  <si>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</si>
  <si>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</si>
  <si>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</si>
  <si>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</si>
  <si>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</si>
  <si>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</si>
  <si>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</si>
  <si>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</si>
  <si>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</si>
  <si>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</si>
  <si>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</si>
  <si>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</si>
  <si>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</si>
  <si>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</si>
  <si>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</si>
  <si>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</si>
  <si>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</si>
  <si>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</si>
  <si>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</si>
  <si>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</si>
  <si>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</si>
  <si>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</si>
  <si>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</si>
  <si>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</si>
  <si>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</si>
  <si>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</si>
  <si>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</si>
  <si>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</si>
  <si>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</si>
  <si>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</si>
  <si>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</si>
  <si>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</si>
  <si>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</si>
  <si>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</si>
  <si>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</si>
  <si>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</si>
  <si>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</si>
  <si>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</si>
  <si>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</si>
  <si>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</si>
  <si>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</si>
  <si>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</si>
  <si>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</si>
  <si>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</si>
  <si>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</si>
  <si>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</si>
  <si>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</si>
  <si>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</si>
  <si>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</si>
  <si>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</si>
  <si>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</si>
  <si>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</si>
  <si>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</si>
  <si>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</si>
  <si>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</si>
  <si>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</si>
  <si>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</si>
  <si>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</si>
  <si>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</si>
  <si>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</si>
  <si>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</si>
  <si>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</si>
  <si>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</si>
  <si>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</si>
  <si>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</si>
  <si>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</si>
  <si>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</si>
  <si>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</si>
  <si>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</si>
  <si>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</si>
  <si>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</si>
  <si>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</si>
  <si>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</si>
  <si>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</si>
  <si>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</si>
  <si>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</si>
  <si>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</si>
  <si>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</si>
  <si>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</si>
  <si>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</si>
  <si>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</si>
  <si>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</si>
  <si>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</si>
  <si>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</si>
  <si>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</si>
  <si>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</si>
  <si>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</si>
  <si>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</si>
  <si>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</si>
  <si>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</si>
  <si>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</si>
  <si>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</si>
  <si>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</si>
  <si>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</si>
  <si>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</si>
  <si>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</si>
  <si>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</si>
  <si>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</si>
  <si>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</si>
  <si>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</si>
  <si>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</si>
  <si>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</si>
  <si>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</si>
  <si>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</si>
  <si>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</si>
  <si>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</si>
  <si>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</si>
  <si>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</si>
  <si>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</si>
  <si>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</si>
  <si>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</si>
  <si>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</si>
  <si>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</si>
  <si>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</si>
  <si>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</si>
  <si>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</si>
  <si>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</si>
  <si>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</si>
  <si>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</si>
  <si>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</si>
  <si>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</si>
  <si>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</si>
  <si>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</si>
  <si>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</si>
  <si>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</si>
  <si>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</si>
  <si>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</si>
  <si>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</si>
  <si>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</si>
  <si>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</si>
  <si>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</si>
  <si>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</si>
  <si>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</si>
  <si>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</si>
  <si>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</si>
  <si>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</si>
  <si>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</si>
  <si>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</si>
  <si>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</si>
  <si>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</si>
  <si>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</si>
  <si>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</si>
  <si>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</si>
  <si>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</si>
  <si>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</si>
  <si>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</si>
  <si>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</si>
  <si>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</si>
  <si>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</si>
  <si>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</si>
  <si>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</si>
  <si>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</si>
  <si>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</si>
  <si>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</si>
  <si>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</si>
  <si>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</si>
  <si>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</si>
  <si>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</si>
  <si>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</si>
  <si>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</si>
  <si>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</si>
  <si>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</si>
  <si>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</si>
  <si>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</si>
  <si>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</si>
  <si>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</si>
  <si>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</si>
  <si>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</si>
  <si>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</si>
  <si>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</si>
  <si>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</si>
  <si>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</si>
  <si>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</si>
  <si>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</si>
  <si>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</si>
  <si>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</si>
  <si>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</si>
  <si>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</si>
  <si>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</si>
  <si>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</si>
  <si>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</si>
  <si>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</si>
  <si>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</si>
  <si>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</si>
  <si>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</si>
  <si>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</si>
  <si>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</si>
  <si>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</si>
  <si>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</si>
  <si>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</si>
  <si>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</si>
  <si>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</si>
  <si>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</si>
  <si>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</si>
  <si>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</si>
  <si>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</si>
  <si>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</si>
  <si>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</si>
  <si>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</si>
  <si>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</si>
  <si>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</si>
  <si>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</si>
  <si>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</si>
  <si>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</si>
  <si>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</si>
  <si>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</si>
  <si>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</si>
  <si>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</si>
  <si>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</si>
  <si>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</si>
  <si>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</si>
  <si>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</si>
  <si>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</si>
  <si>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</si>
  <si>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</si>
  <si>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</si>
  <si>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</si>
  <si>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</si>
  <si>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</si>
  <si>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</si>
  <si>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</si>
  <si>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</si>
  <si>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</si>
  <si>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</si>
  <si>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</si>
  <si>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</si>
  <si>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</si>
  <si>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</si>
  <si>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</si>
  <si>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</si>
  <si>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</si>
  <si>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</si>
  <si>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</si>
  <si>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</si>
  <si>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</si>
  <si>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</si>
  <si>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</si>
  <si>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</si>
  <si>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</si>
  <si>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</si>
  <si>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</si>
  <si>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</si>
  <si>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</si>
  <si>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</si>
  <si>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</si>
  <si>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</si>
  <si>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</si>
  <si>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</si>
  <si>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</si>
  <si>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</si>
  <si>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</si>
  <si>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</si>
  <si>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</si>
  <si>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</si>
  <si>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</si>
  <si>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</si>
  <si>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</si>
  <si>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</si>
  <si>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</si>
  <si>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</si>
  <si>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</si>
  <si>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</si>
  <si>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</si>
  <si>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</si>
  <si>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</si>
  <si>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</si>
  <si>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</si>
  <si>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</si>
  <si>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</si>
  <si>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</si>
  <si>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</si>
  <si>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</si>
  <si>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</si>
  <si>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</si>
  <si>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</si>
  <si>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</si>
  <si>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</si>
  <si>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</si>
  <si>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</si>
  <si>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</si>
  <si>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</si>
  <si>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</si>
  <si>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</si>
  <si>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</si>
  <si>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</si>
  <si>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</si>
  <si>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</si>
  <si>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</si>
  <si>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</si>
  <si>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</si>
  <si>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</si>
  <si>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</si>
  <si>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</si>
  <si>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</si>
  <si>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</si>
  <si>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</si>
  <si>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</si>
  <si>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</si>
  <si>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</si>
  <si>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</si>
  <si>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</si>
  <si>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</si>
  <si>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</si>
  <si>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</si>
  <si>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</si>
  <si>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</si>
  <si>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</si>
  <si>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</si>
  <si>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</si>
  <si>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</si>
  <si>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</si>
  <si>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</si>
  <si>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</si>
  <si>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</si>
  <si>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</si>
  <si>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</si>
  <si>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</si>
  <si>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</si>
  <si>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</si>
  <si>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</si>
  <si>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</si>
  <si>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</si>
  <si>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</si>
  <si>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</si>
  <si>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</si>
  <si>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</si>
  <si>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</si>
  <si>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</si>
  <si>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</si>
  <si>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</si>
  <si>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</si>
  <si>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</si>
  <si>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</si>
  <si>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</si>
  <si>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</si>
  <si>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</si>
  <si>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</si>
  <si>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</si>
  <si>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</si>
  <si>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</si>
  <si>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</si>
  <si>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</si>
  <si>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</si>
  <si>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</si>
  <si>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</si>
  <si>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</si>
  <si>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</si>
  <si>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</si>
  <si>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</si>
  <si>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</si>
  <si>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</si>
  <si>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</si>
  <si>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</si>
  <si>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</si>
  <si>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</si>
  <si>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</si>
  <si>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</si>
  <si>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</si>
  <si>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</si>
  <si>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</si>
  <si>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</si>
  <si>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</si>
  <si>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</si>
  <si>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</si>
  <si>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</si>
  <si>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</si>
  <si>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</si>
  <si>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</si>
  <si>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</si>
  <si>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</si>
  <si>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</si>
  <si>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</si>
  <si>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</si>
  <si>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</si>
  <si>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</si>
  <si>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</si>
  <si>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</si>
  <si>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</si>
  <si>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</si>
  <si>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</si>
  <si>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</si>
  <si>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</si>
  <si>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</si>
  <si>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</si>
  <si>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</si>
  <si>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</si>
  <si>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</si>
  <si>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</si>
  <si>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</si>
  <si>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</si>
  <si>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</si>
  <si>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</si>
  <si>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</si>
  <si>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</si>
  <si>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</si>
  <si>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</si>
  <si>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</si>
  <si>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</si>
  <si>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</si>
  <si>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</si>
  <si>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</si>
  <si>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</si>
  <si>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</si>
  <si>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</si>
  <si>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</si>
  <si>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</si>
  <si>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</si>
  <si>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</si>
  <si>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</si>
  <si>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</si>
  <si>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</si>
  <si>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</si>
  <si>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</si>
  <si>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</si>
  <si>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</si>
  <si>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</si>
  <si>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</si>
  <si>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</si>
  <si>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</si>
  <si>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</si>
  <si>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</si>
  <si>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</si>
  <si>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</si>
  <si>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</si>
  <si>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</si>
  <si>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</si>
  <si>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</si>
  <si>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</si>
  <si>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</si>
  <si>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</si>
  <si>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</si>
  <si>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</si>
  <si>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</si>
  <si>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</si>
  <si>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</si>
  <si>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</si>
  <si>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</si>
  <si>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</si>
  <si>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</si>
  <si>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</si>
  <si>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</si>
  <si>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</si>
  <si>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</si>
  <si>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</si>
  <si>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</si>
  <si>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</si>
  <si>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</si>
  <si>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</si>
  <si>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</si>
  <si>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</si>
  <si>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</si>
  <si>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</si>
  <si>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</si>
  <si>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</si>
  <si>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</si>
  <si>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</si>
  <si>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</si>
  <si>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</si>
  <si>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</si>
  <si>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</si>
  <si>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</si>
  <si>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</si>
  <si>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</si>
  <si>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</si>
  <si>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</si>
  <si>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</si>
  <si>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</si>
  <si>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</si>
  <si>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</si>
  <si>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</si>
  <si>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</si>
  <si>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</si>
  <si>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</si>
  <si>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</si>
  <si>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</si>
  <si>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</si>
  <si>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</si>
  <si>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</si>
  <si>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</si>
  <si>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</si>
  <si>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</si>
  <si>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</si>
  <si>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</si>
  <si>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</si>
  <si>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</si>
  <si>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</si>
  <si>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</si>
  <si>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</si>
  <si>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</si>
  <si>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</si>
  <si>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</si>
  <si>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</si>
  <si>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</si>
  <si>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</si>
  <si>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</si>
  <si>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</si>
  <si>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</si>
  <si>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</si>
  <si>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</si>
  <si>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</si>
  <si>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</si>
  <si>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</si>
  <si>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</si>
  <si>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</si>
  <si>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</si>
  <si>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</si>
  <si>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</si>
  <si>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</si>
  <si>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</si>
  <si>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</si>
  <si>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</si>
  <si>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</si>
  <si>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</si>
  <si>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</si>
  <si>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</si>
  <si>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</si>
  <si>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</si>
  <si>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</si>
  <si>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</si>
  <si>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</si>
  <si>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</si>
  <si>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</si>
  <si>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</si>
  <si>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</si>
  <si>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</si>
  <si>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</si>
  <si>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</si>
  <si>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</si>
  <si>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</si>
  <si>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</si>
  <si>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</si>
  <si>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</si>
  <si>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</si>
  <si>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</si>
  <si>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</si>
  <si>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</si>
  <si>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</si>
  <si>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</si>
  <si>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</si>
  <si>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</si>
  <si>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</si>
  <si>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</si>
  <si>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</si>
  <si>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</si>
  <si>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</si>
  <si>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</si>
  <si>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</si>
  <si>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</si>
  <si>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</si>
  <si>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</si>
  <si>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</si>
  <si>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</si>
  <si>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</si>
  <si>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</si>
  <si>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</si>
  <si>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</si>
  <si>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</si>
  <si>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</si>
  <si>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</si>
  <si>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</si>
  <si>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</si>
  <si>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</si>
  <si>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</si>
  <si>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</si>
  <si>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</si>
  <si>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</si>
  <si>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</si>
  <si>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</si>
  <si>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</si>
  <si>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</si>
  <si>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</si>
  <si>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</si>
  <si>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</si>
  <si>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</si>
  <si>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</si>
  <si>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</si>
  <si>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</si>
  <si>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</si>
  <si>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</si>
  <si>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</si>
  <si>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</si>
  <si>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</si>
  <si>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</si>
  <si>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</si>
  <si>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</si>
  <si>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</si>
  <si>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</si>
  <si>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</si>
  <si>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</si>
  <si>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</si>
  <si>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</si>
  <si>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</si>
  <si>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</si>
  <si>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</si>
  <si>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</si>
  <si>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</si>
  <si>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</si>
  <si>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</si>
  <si>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</si>
  <si>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</si>
  <si>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</si>
  <si>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</si>
  <si>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</si>
  <si>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</si>
  <si>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</si>
  <si>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</si>
  <si>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</si>
  <si>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</si>
  <si>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</si>
  <si>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</si>
  <si>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</si>
  <si>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</si>
  <si>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</si>
  <si>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</si>
  <si>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</si>
  <si>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</si>
  <si>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</si>
  <si>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</si>
  <si>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</si>
  <si>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</si>
  <si>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</si>
  <si>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</si>
  <si>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</si>
  <si>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</si>
  <si>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</si>
  <si>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</si>
  <si>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</si>
  <si>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</si>
  <si>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</si>
  <si>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</si>
  <si>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</si>
  <si>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</si>
  <si>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</si>
  <si>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</si>
  <si>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</si>
  <si>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</si>
  <si>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</si>
  <si>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</si>
  <si>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</si>
  <si>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</si>
  <si>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</si>
  <si>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</si>
  <si>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</si>
  <si>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</si>
  <si>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</si>
  <si>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</si>
  <si>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</si>
  <si>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</si>
  <si>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</si>
  <si>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</si>
  <si>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</si>
  <si>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</si>
  <si>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</si>
  <si>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</si>
  <si>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</si>
  <si>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</si>
  <si>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</si>
  <si>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</si>
  <si>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</si>
  <si>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</si>
  <si>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</si>
  <si>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</si>
  <si>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</si>
  <si>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</si>
  <si>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</si>
  <si>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</si>
  <si>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</si>
  <si>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</si>
  <si>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</si>
  <si>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</si>
  <si>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</si>
  <si>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</si>
  <si>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</si>
  <si>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</si>
  <si>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</si>
  <si>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</si>
  <si>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</si>
  <si>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</si>
  <si>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</si>
  <si>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</si>
  <si>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</si>
  <si>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</si>
  <si>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</si>
  <si>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</si>
  <si>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</si>
  <si>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</si>
  <si>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</si>
  <si>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</si>
  <si>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</si>
  <si>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</si>
  <si>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</si>
  <si>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</si>
  <si>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</si>
  <si>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</si>
  <si>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</si>
  <si>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</si>
  <si>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</si>
  <si>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</si>
  <si>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</si>
  <si>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</si>
  <si>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</si>
  <si>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</si>
  <si>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</si>
  <si>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</si>
  <si>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</si>
  <si>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</si>
  <si>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</si>
  <si>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</si>
  <si>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</si>
  <si>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</si>
  <si>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</si>
  <si>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</si>
  <si>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</si>
  <si>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</si>
  <si>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</si>
  <si>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</si>
  <si>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</si>
  <si>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</si>
  <si>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</si>
  <si>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</si>
  <si>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</si>
  <si>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</si>
  <si>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</si>
  <si>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</si>
  <si>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</si>
  <si>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</si>
  <si>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</si>
  <si>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</si>
  <si>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</si>
  <si>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</si>
  <si>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</si>
  <si>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</si>
  <si>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</si>
  <si>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</si>
  <si>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</si>
  <si>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</si>
  <si>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</si>
  <si>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</si>
  <si>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</si>
  <si>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</si>
  <si>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</si>
  <si>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</si>
  <si>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</si>
  <si>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</si>
  <si>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</si>
  <si>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</si>
  <si>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</si>
  <si>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</si>
  <si>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</si>
  <si>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</si>
  <si>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</si>
  <si>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</si>
  <si>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</si>
  <si>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</si>
  <si>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</si>
  <si>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</si>
  <si>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</si>
  <si>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</si>
  <si>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</si>
  <si>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</si>
  <si>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</si>
  <si>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</si>
  <si>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</si>
  <si>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</si>
  <si>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</si>
  <si>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</si>
  <si>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</si>
  <si>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</si>
  <si>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</si>
  <si>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</si>
  <si>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</si>
  <si>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</si>
  <si>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</si>
  <si>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</si>
  <si>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</si>
  <si>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</si>
  <si>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</si>
  <si>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</si>
  <si>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</si>
  <si>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</si>
  <si>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</si>
  <si>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</si>
  <si>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</si>
  <si>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</si>
  <si>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</si>
  <si>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</si>
  <si>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</si>
  <si>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</si>
  <si>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</si>
  <si>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</si>
  <si>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</si>
  <si>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</si>
  <si>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</si>
  <si>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</si>
  <si>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</si>
  <si>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</si>
  <si>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</si>
  <si>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</si>
  <si>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</si>
  <si>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</si>
  <si>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</si>
  <si>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</si>
  <si>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</si>
  <si>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</si>
  <si>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</si>
  <si>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</si>
  <si>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</si>
  <si>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</si>
  <si>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</si>
  <si>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</si>
  <si>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</si>
  <si>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</si>
  <si>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</si>
  <si>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</si>
  <si>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</si>
  <si>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</si>
  <si>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</si>
  <si>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</si>
  <si>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</si>
  <si>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</si>
  <si>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</si>
  <si>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</si>
  <si>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</si>
  <si>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</si>
  <si>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</si>
  <si>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</si>
  <si>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</si>
  <si>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</si>
  <si>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</si>
  <si>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</si>
  <si>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</si>
  <si>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</si>
  <si>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</si>
  <si>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</si>
  <si>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</si>
  <si>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</si>
  <si>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</si>
  <si>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</si>
  <si>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</si>
  <si>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</si>
  <si>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</si>
  <si>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</si>
  <si>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</si>
  <si>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</si>
  <si>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</si>
  <si>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</si>
  <si>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</si>
  <si>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</si>
  <si>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</si>
  <si>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</si>
  <si>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</si>
  <si>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</si>
  <si>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</si>
  <si>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</si>
  <si>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</si>
  <si>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</si>
  <si>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</si>
  <si>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</si>
  <si>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</si>
  <si>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</si>
  <si>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</si>
  <si>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</si>
  <si>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</si>
  <si>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</si>
  <si>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</si>
  <si>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</si>
  <si>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</si>
  <si>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</si>
  <si>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</si>
  <si>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</si>
  <si>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</si>
  <si>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</si>
  <si>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</si>
  <si>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</si>
  <si>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</si>
  <si>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</si>
  <si>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</si>
  <si>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</si>
  <si>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</si>
  <si>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</si>
  <si>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</si>
  <si>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</si>
  <si>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</si>
  <si>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</si>
  <si>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</si>
  <si>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</si>
  <si>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</si>
  <si>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</si>
  <si>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</si>
  <si>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</si>
  <si>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</si>
  <si>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</si>
  <si>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</si>
  <si>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</si>
  <si>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</si>
  <si>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</si>
  <si>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</si>
  <si>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</si>
  <si>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</si>
  <si>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</si>
  <si>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</si>
  <si>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</si>
  <si>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</si>
  <si>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</si>
  <si>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</si>
  <si>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</si>
  <si>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</si>
  <si>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</si>
  <si>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</si>
  <si>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</si>
  <si>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</si>
  <si>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</si>
  <si>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</si>
  <si>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</si>
  <si>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</si>
  <si>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</si>
  <si>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</si>
  <si>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</si>
  <si>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</si>
  <si>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</si>
  <si>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</si>
  <si>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</si>
  <si>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</si>
  <si>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</si>
  <si>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</si>
  <si>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</si>
  <si>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</si>
  <si>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</si>
  <si>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</si>
  <si>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</si>
  <si>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</si>
  <si>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</si>
  <si>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</si>
  <si>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</si>
  <si>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</si>
  <si>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</si>
  <si>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</si>
  <si>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</si>
  <si>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</si>
  <si>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</si>
  <si>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</si>
  <si>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</si>
  <si>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</si>
  <si>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</si>
  <si>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</si>
  <si>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</si>
  <si>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</si>
  <si>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</si>
  <si>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</si>
  <si>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</si>
  <si>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</si>
  <si>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</si>
  <si>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</si>
  <si>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</si>
  <si>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</si>
  <si>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</si>
  <si>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</si>
  <si>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</si>
  <si>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</si>
  <si>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</si>
  <si>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</si>
  <si>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</si>
  <si>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</si>
  <si>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</si>
  <si>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</si>
  <si>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</si>
  <si>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</si>
  <si>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</si>
  <si>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</si>
  <si>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</si>
  <si>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</si>
  <si>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</si>
  <si>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</si>
  <si>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</si>
  <si>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</si>
  <si>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</si>
  <si>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</si>
  <si>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</si>
  <si>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</si>
  <si>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</si>
  <si>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</si>
  <si>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</si>
  <si>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</si>
  <si>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</si>
  <si>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</si>
  <si>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</si>
  <si>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</si>
  <si>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</si>
  <si>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</si>
  <si>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</si>
  <si>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</si>
  <si>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</si>
  <si>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</si>
  <si>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</si>
  <si>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</si>
  <si>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</si>
  <si>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</si>
  <si>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</si>
  <si>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</si>
  <si>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</si>
  <si>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</si>
  <si>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</si>
  <si>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</si>
  <si>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</si>
  <si>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</si>
  <si>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</si>
  <si>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</si>
  <si>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</si>
  <si>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</si>
  <si>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</si>
  <si>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</si>
  <si>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</si>
  <si>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</si>
  <si>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</si>
  <si>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</si>
  <si>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</si>
  <si>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</si>
  <si>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</si>
  <si>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</si>
  <si>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</si>
  <si>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</si>
  <si>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</si>
  <si>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</si>
  <si>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</si>
  <si>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</si>
  <si>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</si>
  <si>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</si>
  <si>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</si>
  <si>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</si>
  <si>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</si>
  <si>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</si>
  <si>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</si>
  <si>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</si>
  <si>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</si>
  <si>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</si>
  <si>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</si>
  <si>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</si>
  <si>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</si>
  <si>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</si>
  <si>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</si>
  <si>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</si>
  <si>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</si>
  <si>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</si>
  <si>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</si>
  <si>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</si>
  <si>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</si>
  <si>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</si>
  <si>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</si>
  <si>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</si>
  <si>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</si>
  <si>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</si>
  <si>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</si>
  <si>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</si>
  <si>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</si>
  <si>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</si>
  <si>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</si>
  <si>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</si>
  <si>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</si>
  <si>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</si>
  <si>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</si>
  <si>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</si>
  <si>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</si>
  <si>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</si>
  <si>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</si>
  <si>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</si>
  <si>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</si>
  <si>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</si>
  <si>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</si>
  <si>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</si>
  <si>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</si>
  <si>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</si>
  <si>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</si>
  <si>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</si>
  <si>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</si>
  <si>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</si>
  <si>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</si>
  <si>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</si>
  <si>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</si>
  <si>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</si>
  <si>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</si>
  <si>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</si>
  <si>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</si>
  <si>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</si>
  <si>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</si>
  <si>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</si>
  <si>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</si>
  <si>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</si>
  <si>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</si>
  <si>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</si>
  <si>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</si>
  <si>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</si>
  <si>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</si>
  <si>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</si>
  <si>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</si>
  <si>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</si>
  <si>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</si>
  <si>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</si>
  <si>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</si>
  <si>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</si>
  <si>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</si>
  <si>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</si>
  <si>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</si>
  <si>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</si>
  <si>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</si>
  <si>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</si>
  <si>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</si>
  <si>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</si>
  <si>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</si>
  <si>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</si>
  <si>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</si>
  <si>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</si>
  <si>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</si>
  <si>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</si>
  <si>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</si>
  <si>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</si>
  <si>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</si>
  <si>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</si>
  <si>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</si>
  <si>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</si>
  <si>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</si>
  <si>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</si>
  <si>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</si>
  <si>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</si>
  <si>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</si>
  <si>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</si>
  <si>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</si>
  <si>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</si>
  <si>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</si>
  <si>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</si>
  <si>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</si>
  <si>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</si>
  <si>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</si>
  <si>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</si>
  <si>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</si>
  <si>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</si>
  <si>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</si>
  <si>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</si>
  <si>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</si>
  <si>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</si>
  <si>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</si>
  <si>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</si>
  <si>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</si>
  <si>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</si>
  <si>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</si>
  <si>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</si>
  <si>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</si>
  <si>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</si>
  <si>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</si>
  <si>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</si>
  <si>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</si>
  <si>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</si>
  <si>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</si>
  <si>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</si>
  <si>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</si>
  <si>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</si>
  <si>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</si>
  <si>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</si>
  <si>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</si>
  <si>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</si>
  <si>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</si>
  <si>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</si>
  <si>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</si>
  <si>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</si>
  <si>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</si>
  <si>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</si>
  <si>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</si>
  <si>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</si>
  <si>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</si>
  <si>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</si>
  <si>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</si>
  <si>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</si>
  <si>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</si>
  <si>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</si>
  <si>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</si>
  <si>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</si>
  <si>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</si>
  <si>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</si>
  <si>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</si>
  <si>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</si>
  <si>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</si>
  <si>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</si>
  <si>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</si>
  <si>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</si>
  <si>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</si>
  <si>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</si>
  <si>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</si>
  <si>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</si>
  <si>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</si>
  <si>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</si>
  <si>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</si>
  <si>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</si>
  <si>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</si>
  <si>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</si>
  <si>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</si>
  <si>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</si>
  <si>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</si>
  <si>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</si>
  <si>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</si>
  <si>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</si>
  <si>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</si>
  <si>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</si>
  <si>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</si>
  <si>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</si>
  <si>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</si>
  <si>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</si>
  <si>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</si>
  <si>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</si>
  <si>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</si>
  <si>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</si>
  <si>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</si>
  <si>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</si>
  <si>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</si>
  <si>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</si>
  <si>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</si>
  <si>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</si>
  <si>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</si>
  <si>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</si>
  <si>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</si>
  <si>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</si>
  <si>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</si>
  <si>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</si>
  <si>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</si>
  <si>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</si>
  <si>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</si>
  <si>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</si>
  <si>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</si>
  <si>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</si>
  <si>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</si>
  <si>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</si>
  <si>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</si>
  <si>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</si>
  <si>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</si>
  <si>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</si>
  <si>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</si>
  <si>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</si>
  <si>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</si>
  <si>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</si>
  <si>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</si>
  <si>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</si>
  <si>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</si>
  <si>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</si>
  <si>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</si>
  <si>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</si>
  <si>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</si>
  <si>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</si>
  <si>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</si>
  <si>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</si>
  <si>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</si>
  <si>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</si>
  <si>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</si>
  <si>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</si>
  <si>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</si>
  <si>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</si>
  <si>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</si>
  <si>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</si>
  <si>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</si>
  <si>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</si>
  <si>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</si>
  <si>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</si>
  <si>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</si>
  <si>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</si>
  <si>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</si>
  <si>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</si>
  <si>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</si>
  <si>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</si>
  <si>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</si>
  <si>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</si>
  <si>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</si>
  <si>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</si>
  <si>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</si>
  <si>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</si>
  <si>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</si>
  <si>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</si>
  <si>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</si>
  <si>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</si>
  <si>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</si>
  <si>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</si>
  <si>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</si>
  <si>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</si>
  <si>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</si>
  <si>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</si>
  <si>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</si>
  <si>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</si>
  <si>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</si>
  <si>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</si>
  <si>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</si>
  <si>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</si>
  <si>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</si>
  <si>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</si>
  <si>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</si>
  <si>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</si>
  <si>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</si>
  <si>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</si>
  <si>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</si>
  <si>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</si>
  <si>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</si>
  <si>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</si>
  <si>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</si>
  <si>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</si>
  <si>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</si>
  <si>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</si>
  <si>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</si>
  <si>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</si>
  <si>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</si>
  <si>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</si>
  <si>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</si>
  <si>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</si>
  <si>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</si>
  <si>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</si>
  <si>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</si>
  <si>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</si>
  <si>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</si>
  <si>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</si>
  <si>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</si>
  <si>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</si>
  <si>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</si>
  <si>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</si>
  <si>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</si>
  <si>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</si>
  <si>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</si>
  <si>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</si>
  <si>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</si>
  <si>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</si>
  <si>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</si>
  <si>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</si>
  <si>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</si>
  <si>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</si>
  <si>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</si>
  <si>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</si>
  <si>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</si>
  <si>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</si>
  <si>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</si>
  <si>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</si>
  <si>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</si>
  <si>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</si>
  <si>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</si>
  <si>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</si>
  <si>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</si>
  <si>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</si>
  <si>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</si>
  <si>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</si>
  <si>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</si>
  <si>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</si>
  <si>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</si>
  <si>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</si>
  <si>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</si>
  <si>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</si>
  <si>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</si>
  <si>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</si>
  <si>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</si>
  <si>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</si>
  <si>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</si>
  <si>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</si>
  <si>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</si>
  <si>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</si>
  <si>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</si>
  <si>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</si>
  <si>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</si>
  <si>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</si>
  <si>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</si>
  <si>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</si>
  <si>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</si>
  <si>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</si>
  <si>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</si>
  <si>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</si>
  <si>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</si>
  <si>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</si>
  <si>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</si>
  <si>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</si>
  <si>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</si>
  <si>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</si>
  <si>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</si>
  <si>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</si>
  <si>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</si>
  <si>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</si>
  <si>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</si>
  <si>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</si>
  <si>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</si>
  <si>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</si>
  <si>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</si>
  <si>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</si>
  <si>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</si>
  <si>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</si>
  <si>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</si>
  <si>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</si>
  <si>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</si>
  <si>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</si>
  <si>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</si>
  <si>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</si>
  <si>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</si>
  <si>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</si>
  <si>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</si>
  <si>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</si>
  <si>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</si>
  <si>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</si>
  <si>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</si>
  <si>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</si>
  <si>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</si>
  <si>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</si>
  <si>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</si>
  <si>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</si>
  <si>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</si>
  <si>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</si>
  <si>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</si>
  <si>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</si>
  <si>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</si>
  <si>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</si>
  <si>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</si>
  <si>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</si>
  <si>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</si>
  <si>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</si>
  <si>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</si>
  <si>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</si>
  <si>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</si>
  <si>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</si>
  <si>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</si>
  <si>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</si>
  <si>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</si>
  <si>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</si>
  <si>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</si>
  <si>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</si>
  <si>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</si>
  <si>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</si>
  <si>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</si>
  <si>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</si>
  <si>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</si>
  <si>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</si>
  <si>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</si>
  <si>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</si>
  <si>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</si>
  <si>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</si>
  <si>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</si>
  <si>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</si>
  <si>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</si>
  <si>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</si>
  <si>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</si>
  <si>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</si>
  <si>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</si>
  <si>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</si>
  <si>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</si>
  <si>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</si>
  <si>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</si>
  <si>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</si>
  <si>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</si>
  <si>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</si>
  <si>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</si>
  <si>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</si>
  <si>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</si>
  <si>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</si>
  <si>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</si>
  <si>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</si>
  <si>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</si>
  <si>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</si>
  <si>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</si>
  <si>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</si>
  <si>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</si>
  <si>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</si>
  <si>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</si>
  <si>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</si>
  <si>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</si>
  <si>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</si>
  <si>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</si>
  <si>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</si>
  <si>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</si>
  <si>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</si>
  <si>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</si>
  <si>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</si>
  <si>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</si>
  <si>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</si>
  <si>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</si>
  <si>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</si>
  <si>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</si>
  <si>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</si>
  <si>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</si>
  <si>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</si>
  <si>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</si>
  <si>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</si>
  <si>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</si>
  <si>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</si>
  <si>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</si>
  <si>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</si>
  <si>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</si>
  <si>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</si>
  <si>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</si>
  <si>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</si>
  <si>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</si>
  <si>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</si>
  <si>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</si>
  <si>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</si>
  <si>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</si>
  <si>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</si>
  <si>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</si>
  <si>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</si>
  <si>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</si>
  <si>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</si>
  <si>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</si>
  <si>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</si>
  <si>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</si>
  <si>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</si>
  <si>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</si>
  <si>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</si>
  <si>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</si>
  <si>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</si>
  <si>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</si>
  <si>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</si>
  <si>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</si>
  <si>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</si>
  <si>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</si>
  <si>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</si>
  <si>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</si>
  <si>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</si>
  <si>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</si>
  <si>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</si>
  <si>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</si>
  <si>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</si>
  <si>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</si>
  <si>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</si>
  <si>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</si>
  <si>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</si>
  <si>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</si>
  <si>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</si>
  <si>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</si>
  <si>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</si>
  <si>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</si>
  <si>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</si>
  <si>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</si>
  <si>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</si>
  <si>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</si>
  <si>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</si>
  <si>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</si>
  <si>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</si>
  <si>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</si>
  <si>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</si>
  <si>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</si>
  <si>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</si>
  <si>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</si>
  <si>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</si>
  <si>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</si>
  <si>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</si>
  <si>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</si>
  <si>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</si>
  <si>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</si>
  <si>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</si>
  <si>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</si>
  <si>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</si>
  <si>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</si>
  <si>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</si>
  <si>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</si>
  <si>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</si>
  <si>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</si>
  <si>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</si>
  <si>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</si>
  <si>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</si>
  <si>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</si>
  <si>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</si>
  <si>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</si>
  <si>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</si>
  <si>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</si>
  <si>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</si>
  <si>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</si>
  <si>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</si>
  <si>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</si>
  <si>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</si>
  <si>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</si>
  <si>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</si>
  <si>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</si>
  <si>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</si>
  <si>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</si>
  <si>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</si>
  <si>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</si>
  <si>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</si>
  <si>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</si>
  <si>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</si>
  <si>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</si>
  <si>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</si>
  <si>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</si>
  <si>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</si>
  <si>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</si>
  <si>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</si>
  <si>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</si>
  <si>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</si>
  <si>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</si>
  <si>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</si>
  <si>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</si>
  <si>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</si>
  <si>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</si>
  <si>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</si>
  <si>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</si>
  <si>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</si>
  <si>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</si>
  <si>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</si>
  <si>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</si>
  <si>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</si>
  <si>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</si>
  <si>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</si>
  <si>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</si>
  <si>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</si>
  <si>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</si>
  <si>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</si>
  <si>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</si>
  <si>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</si>
  <si>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</si>
  <si>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</si>
  <si>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</si>
  <si>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</si>
  <si>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</si>
  <si>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</si>
  <si>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</si>
  <si>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</si>
  <si>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</si>
  <si>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</si>
  <si>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</si>
  <si>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</si>
  <si>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</si>
  <si>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</si>
  <si>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</si>
  <si>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</si>
  <si>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</si>
  <si>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</si>
  <si>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</si>
  <si>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</si>
  <si>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</si>
  <si>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</si>
  <si>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</si>
  <si>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</si>
  <si>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</si>
  <si>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</si>
  <si>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</si>
  <si>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</si>
  <si>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</si>
  <si>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</si>
  <si>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</si>
  <si>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</si>
  <si>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</si>
  <si>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</si>
  <si>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</si>
  <si>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</si>
  <si>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</si>
  <si>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</si>
  <si>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</si>
  <si>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</si>
  <si>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</si>
  <si>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</si>
  <si>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</si>
  <si>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</si>
  <si>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</si>
  <si>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</si>
  <si>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</si>
  <si>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</si>
  <si>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</si>
  <si>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</si>
  <si>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</si>
  <si>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</si>
  <si>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</si>
  <si>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</si>
  <si>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</si>
  <si>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</si>
  <si>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</si>
  <si>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</si>
  <si>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</si>
  <si>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</si>
  <si>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</si>
  <si>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</si>
  <si>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</si>
  <si>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</si>
  <si>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</si>
  <si>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</si>
  <si>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</si>
  <si>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</si>
  <si>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</si>
  <si>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</si>
  <si>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</si>
  <si>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</si>
  <si>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</si>
  <si>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</si>
  <si>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</si>
  <si>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</si>
  <si>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</si>
  <si>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</si>
  <si>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</si>
  <si>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</si>
  <si>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</si>
  <si>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</si>
  <si>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</si>
  <si>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</si>
  <si>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</si>
  <si>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</si>
  <si>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</si>
  <si>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</si>
  <si>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</si>
  <si>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</si>
  <si>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</si>
  <si>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</si>
  <si>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</si>
  <si>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</si>
  <si>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</si>
  <si>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</si>
  <si>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</si>
  <si>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</si>
  <si>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</si>
  <si>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</si>
  <si>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</si>
  <si>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</si>
  <si>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</si>
  <si>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</si>
  <si>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</si>
  <si>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</si>
  <si>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</si>
  <si>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</si>
  <si>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</si>
  <si>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</si>
  <si>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</si>
  <si>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</si>
  <si>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</si>
  <si>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</si>
  <si>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</si>
  <si>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</si>
  <si>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</si>
  <si>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</si>
  <si>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</si>
  <si>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</si>
  <si>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</si>
  <si>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</si>
  <si>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</si>
  <si>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</si>
  <si>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</si>
  <si>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</si>
  <si>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</si>
  <si>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</si>
  <si>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</si>
  <si>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</si>
  <si>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</si>
  <si>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</si>
  <si>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</si>
  <si>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</si>
  <si>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</si>
  <si>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</si>
  <si>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</si>
  <si>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</si>
  <si>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</si>
  <si>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</si>
  <si>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</si>
  <si>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</si>
  <si>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</si>
  <si>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</si>
  <si>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</si>
  <si>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</si>
  <si>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</si>
  <si>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</si>
  <si>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</si>
  <si>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</si>
  <si>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</si>
  <si>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</si>
  <si>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</si>
  <si>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</si>
  <si>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</si>
  <si>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</si>
  <si>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</si>
  <si>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</si>
  <si>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</si>
  <si>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</si>
  <si>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</si>
  <si>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</si>
  <si>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</si>
  <si>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</si>
  <si>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</si>
  <si>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</si>
  <si>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</si>
  <si>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</si>
  <si>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</si>
  <si>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</si>
  <si>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</si>
  <si>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</si>
  <si>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</si>
  <si>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</si>
  <si>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</si>
  <si>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</si>
  <si>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</si>
  <si>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</si>
  <si>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</si>
  <si>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</si>
  <si>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</si>
  <si>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</si>
  <si>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</si>
  <si>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</si>
  <si>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</si>
  <si>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</si>
  <si>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</si>
  <si>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</si>
  <si>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</si>
  <si>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</si>
  <si>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</si>
  <si>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</si>
  <si>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</si>
  <si>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</si>
  <si>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</si>
  <si>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</si>
  <si>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</si>
  <si>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</si>
  <si>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</si>
  <si>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</si>
  <si>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</si>
  <si>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</si>
  <si>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</si>
  <si>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</si>
  <si>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</si>
  <si>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</si>
  <si>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</si>
  <si>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</si>
  <si>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</si>
  <si>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</si>
  <si>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</si>
  <si>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</si>
  <si>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</si>
  <si>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</si>
  <si>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</si>
  <si>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</si>
  <si>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</si>
  <si>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</si>
  <si>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</si>
  <si>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</si>
  <si>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</si>
  <si>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</si>
  <si>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</si>
  <si>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</si>
  <si>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</si>
  <si>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</si>
  <si>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</si>
  <si>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</si>
  <si>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</si>
  <si>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</si>
  <si>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</si>
  <si>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</si>
  <si>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</si>
  <si>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</si>
  <si>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</si>
  <si>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</si>
  <si>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</si>
  <si>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</si>
  <si>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</si>
  <si>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</si>
  <si>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</si>
  <si>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</si>
  <si>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</si>
  <si>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</si>
  <si>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</si>
  <si>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</si>
  <si>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</si>
  <si>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</si>
  <si>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</si>
  <si>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</si>
  <si>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</si>
  <si>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</si>
  <si>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</si>
  <si>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</si>
  <si>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</si>
  <si>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</si>
  <si>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</si>
  <si>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</si>
  <si>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</si>
  <si>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</si>
  <si>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</si>
  <si>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</si>
  <si>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</si>
  <si>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</si>
  <si>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</si>
  <si>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</si>
  <si>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</si>
  <si>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</si>
  <si>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</si>
  <si>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</si>
  <si>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</si>
  <si>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</si>
  <si>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</si>
  <si>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</si>
  <si>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</si>
  <si>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</si>
  <si>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</si>
  <si>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</si>
  <si>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</si>
  <si>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</si>
  <si>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</si>
  <si>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</si>
  <si>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</si>
  <si>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</si>
  <si>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</si>
  <si>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</si>
  <si>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</si>
  <si>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</si>
  <si>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</si>
  <si>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</si>
  <si>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</si>
  <si>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</si>
  <si>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</si>
  <si>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</si>
  <si>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</si>
  <si>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</si>
  <si>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</si>
  <si>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</si>
  <si>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</si>
  <si>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</si>
  <si>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</si>
  <si>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</si>
  <si>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</si>
  <si>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</si>
  <si>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</si>
  <si>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</si>
  <si>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</si>
  <si>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</si>
  <si>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</si>
  <si>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</si>
  <si>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</si>
  <si>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</si>
  <si>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</si>
  <si>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</si>
  <si>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</si>
  <si>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</si>
  <si>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</si>
  <si>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</si>
  <si>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</si>
  <si>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</si>
  <si>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</si>
  <si>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</si>
  <si>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</si>
  <si>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</si>
  <si>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</si>
  <si>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</si>
  <si>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</si>
  <si>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</si>
  <si>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</si>
  <si>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</si>
  <si>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</si>
  <si>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</si>
  <si>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</si>
  <si>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</si>
  <si>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</si>
  <si>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</si>
  <si>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</si>
  <si>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</si>
  <si>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</si>
  <si>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</si>
  <si>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</si>
  <si>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</si>
  <si>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</si>
  <si>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</si>
  <si>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</si>
  <si>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</si>
  <si>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</si>
  <si>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</si>
  <si>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</si>
  <si>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</si>
  <si>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</si>
  <si>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</si>
  <si>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</si>
  <si>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</si>
  <si>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</si>
  <si>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</si>
  <si>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</si>
  <si>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</si>
  <si>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</si>
  <si>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</si>
  <si>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</si>
  <si>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</si>
  <si>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</si>
  <si>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</si>
  <si>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</si>
  <si>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</si>
  <si>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</si>
  <si>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</si>
  <si>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</si>
  <si>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</si>
  <si>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</si>
  <si>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</si>
  <si>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</si>
  <si>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</si>
  <si>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</si>
  <si>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</si>
  <si>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</si>
  <si>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</si>
  <si>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</si>
  <si>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</si>
  <si>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</si>
  <si>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</si>
  <si>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</si>
  <si>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</si>
  <si>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</si>
  <si>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</si>
  <si>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</si>
  <si>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</si>
  <si>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</si>
  <si>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</si>
  <si>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</si>
  <si>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</si>
  <si>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</si>
  <si>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</si>
  <si>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</si>
  <si>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</si>
  <si>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</si>
  <si>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</si>
  <si>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</si>
  <si>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</si>
  <si>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</si>
  <si>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</si>
  <si>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</si>
  <si>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</si>
  <si>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</si>
  <si>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</si>
  <si>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</si>
  <si>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</si>
  <si>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</si>
  <si>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</si>
  <si>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</si>
  <si>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</si>
  <si>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</si>
  <si>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</si>
  <si>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</si>
  <si>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</si>
  <si>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</si>
  <si>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</si>
  <si>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</si>
  <si>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</si>
  <si>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</si>
  <si>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</si>
  <si>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</si>
  <si>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</si>
  <si>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</si>
  <si>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</si>
  <si>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</si>
  <si>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</si>
  <si>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</si>
  <si>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</si>
  <si>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</si>
  <si>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</si>
  <si>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</si>
  <si>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</si>
  <si>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</si>
  <si>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</si>
  <si>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</si>
  <si>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</si>
  <si>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</si>
  <si>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</si>
  <si>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</si>
  <si>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</si>
  <si>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</si>
  <si>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</si>
  <si>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</si>
  <si>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</si>
  <si>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</si>
  <si>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</si>
  <si>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</si>
  <si>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</si>
  <si>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</si>
  <si>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</si>
  <si>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</si>
  <si>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</si>
  <si>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</si>
  <si>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</si>
  <si>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</si>
  <si>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</si>
  <si>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</si>
  <si>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</si>
  <si>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</si>
  <si>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</si>
  <si>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</si>
  <si>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</si>
  <si>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</si>
  <si>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</si>
  <si>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</si>
  <si>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</si>
  <si>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</si>
  <si>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</si>
  <si>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</si>
  <si>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</si>
  <si>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</si>
  <si>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</si>
  <si>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</si>
  <si>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</si>
  <si>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</si>
  <si>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</si>
  <si>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</si>
  <si>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</si>
  <si>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</si>
  <si>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</si>
  <si>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</si>
  <si>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</si>
  <si>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</si>
  <si>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</si>
  <si>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</si>
  <si>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</si>
  <si>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</si>
  <si>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</si>
  <si>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</si>
  <si>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</si>
  <si>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</si>
  <si>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</si>
  <si>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</si>
  <si>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</si>
  <si>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</si>
  <si>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</si>
  <si>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</si>
  <si>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</si>
  <si>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</si>
  <si>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</si>
  <si>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</si>
  <si>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</si>
  <si>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</si>
  <si>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</si>
  <si>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</si>
  <si>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</si>
  <si>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</si>
  <si>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</si>
  <si>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</si>
  <si>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</si>
  <si>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</si>
  <si>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</si>
  <si>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</si>
  <si>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</si>
  <si>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</si>
  <si>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</si>
  <si>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</si>
  <si>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</si>
  <si>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</si>
  <si>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</si>
  <si>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</si>
  <si>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</si>
  <si>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</si>
  <si>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</si>
  <si>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</si>
  <si>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</si>
  <si>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</si>
  <si>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</si>
  <si>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</si>
  <si>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</si>
  <si>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</si>
  <si>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</si>
  <si>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</si>
  <si>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</si>
  <si>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</si>
  <si>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</si>
  <si>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</si>
  <si>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</si>
  <si>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</si>
  <si>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</si>
  <si>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</si>
  <si>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</si>
  <si>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</si>
  <si>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</si>
  <si>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</si>
  <si>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</si>
  <si>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</si>
  <si>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</si>
  <si>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</si>
  <si>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</si>
  <si>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</si>
  <si>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</si>
  <si>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</si>
  <si>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</si>
  <si>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</si>
  <si>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</si>
  <si>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</si>
  <si>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</si>
  <si>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</si>
  <si>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</si>
  <si>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</si>
  <si>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</si>
  <si>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</si>
  <si>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</si>
  <si>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</si>
  <si>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</si>
  <si>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</si>
  <si>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</si>
  <si>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</si>
  <si>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</si>
  <si>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</si>
  <si>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</si>
  <si>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</si>
  <si>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</si>
  <si>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</si>
  <si>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</si>
  <si>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</si>
  <si>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</si>
  <si>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</si>
  <si>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</si>
  <si>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</si>
  <si>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</si>
  <si>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</si>
  <si>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</si>
  <si>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</si>
  <si>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</si>
  <si>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</si>
  <si>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</si>
  <si>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</si>
  <si>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</si>
  <si>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</si>
  <si>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</si>
  <si>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</si>
  <si>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</si>
  <si>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</si>
  <si>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</si>
  <si>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</si>
  <si>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</si>
  <si>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</si>
  <si>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</si>
  <si>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</si>
  <si>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</si>
  <si>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</si>
  <si>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</si>
  <si>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</si>
  <si>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</si>
  <si>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</si>
  <si>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</si>
  <si>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</si>
  <si>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</si>
  <si>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</si>
  <si>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</si>
  <si>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</si>
  <si>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</si>
  <si>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</si>
  <si>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</si>
  <si>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</si>
  <si>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</si>
  <si>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</si>
  <si>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</si>
  <si>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</si>
  <si>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</si>
  <si>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</si>
  <si>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</si>
  <si>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</si>
  <si>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</si>
  <si>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</si>
  <si>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</si>
  <si>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</si>
  <si>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</si>
  <si>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</si>
  <si>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</si>
  <si>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</si>
  <si>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</si>
  <si>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</si>
  <si>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</si>
  <si>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</si>
  <si>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</si>
  <si>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</si>
  <si>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</si>
  <si>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</si>
  <si>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</si>
  <si>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</si>
  <si>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</si>
  <si>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</si>
  <si>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</si>
  <si>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</si>
  <si>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</si>
  <si>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</si>
  <si>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</si>
  <si>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</si>
  <si>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</si>
  <si>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</si>
  <si>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</si>
  <si>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</si>
  <si>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</si>
  <si>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</si>
  <si>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</si>
  <si>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</si>
  <si>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</si>
  <si>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</si>
  <si>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</si>
  <si>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</si>
  <si>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</si>
  <si>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</si>
  <si>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</si>
  <si>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</si>
  <si>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</si>
  <si>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</si>
  <si>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</si>
  <si>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</si>
  <si>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</si>
  <si>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</si>
  <si>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</si>
  <si>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</si>
  <si>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</si>
  <si>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</si>
  <si>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</si>
  <si>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</si>
  <si>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</si>
  <si>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</si>
  <si>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</si>
  <si>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</si>
  <si>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</si>
  <si>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</si>
  <si>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</si>
  <si>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</si>
  <si>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</si>
  <si>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</si>
  <si>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</si>
  <si>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</si>
  <si>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</si>
  <si>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</si>
  <si>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</si>
  <si>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</si>
  <si>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</si>
  <si>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</si>
  <si>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</si>
  <si>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</si>
  <si>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</si>
  <si>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</si>
  <si>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</si>
  <si>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</si>
  <si>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</si>
  <si>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</si>
  <si>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</si>
  <si>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</si>
  <si>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</si>
  <si>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</si>
  <si>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</si>
  <si>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</si>
  <si>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</si>
  <si>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</si>
  <si>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</si>
  <si>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</si>
  <si>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</si>
  <si>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</si>
  <si>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</si>
  <si>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</si>
  <si>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</si>
  <si>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</si>
  <si>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</si>
  <si>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</si>
  <si>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</si>
  <si>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</si>
  <si>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</si>
  <si>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</si>
  <si>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</si>
  <si>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</si>
  <si>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</si>
  <si>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</si>
  <si>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</si>
  <si>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</si>
  <si>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</si>
  <si>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</si>
  <si>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</si>
  <si>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</si>
  <si>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</si>
  <si>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</si>
  <si>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</si>
  <si>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</si>
  <si>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</si>
  <si>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</si>
  <si>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</si>
  <si>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</si>
  <si>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</si>
  <si>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</si>
  <si>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</si>
  <si>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</si>
  <si>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</si>
  <si>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</si>
  <si>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</si>
  <si>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</si>
  <si>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</si>
  <si>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</si>
  <si>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</si>
  <si>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</si>
  <si>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</si>
  <si>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</si>
  <si>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</si>
  <si>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</si>
  <si>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</si>
  <si>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</si>
  <si>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</si>
  <si>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</si>
  <si>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</si>
  <si>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</si>
  <si>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</si>
  <si>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</si>
  <si>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</si>
  <si>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</si>
  <si>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</si>
  <si>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</si>
  <si>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</si>
  <si>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</si>
  <si>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</si>
  <si>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</si>
  <si>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</si>
  <si>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</si>
  <si>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</si>
  <si>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</si>
  <si>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</si>
  <si>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</si>
  <si>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</si>
  <si>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</si>
  <si>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</si>
  <si>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</si>
  <si>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</si>
  <si>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</si>
  <si>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</si>
  <si>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</si>
  <si>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</si>
  <si>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</si>
  <si>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</si>
  <si>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</si>
  <si>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</si>
  <si>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</si>
  <si>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</si>
  <si>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</si>
  <si>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</si>
  <si>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</si>
  <si>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</si>
  <si>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</si>
  <si>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</si>
  <si>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</si>
  <si>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</si>
  <si>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</si>
  <si>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</si>
  <si>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</si>
  <si>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</si>
  <si>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</si>
  <si>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</si>
  <si>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</si>
  <si>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</si>
  <si>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</si>
  <si>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</si>
  <si>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</si>
  <si>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</si>
  <si>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</si>
  <si>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</si>
  <si>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</si>
  <si>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</si>
  <si>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</si>
  <si>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</si>
  <si>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</si>
  <si>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</si>
  <si>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</si>
  <si>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</si>
  <si>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</si>
  <si>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</si>
  <si>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</si>
  <si>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</si>
  <si>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</si>
  <si>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</si>
  <si>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</si>
  <si>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</si>
  <si>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</si>
  <si>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</si>
  <si>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</si>
  <si>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</si>
  <si>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</si>
  <si>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</si>
  <si>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</si>
  <si>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</si>
  <si>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</si>
  <si>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</si>
  <si>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</si>
  <si>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</si>
  <si>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</si>
  <si>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</si>
  <si>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</si>
  <si>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</si>
  <si>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</si>
  <si>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</si>
  <si>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</si>
  <si>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</si>
  <si>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</si>
  <si>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</si>
  <si>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</si>
  <si>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</si>
  <si>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</si>
  <si>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</si>
  <si>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</si>
  <si>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</si>
  <si>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</si>
  <si>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</si>
  <si>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</si>
  <si>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</si>
  <si>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</si>
  <si>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</si>
  <si>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</si>
  <si>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</si>
  <si>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</si>
  <si>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</si>
  <si>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</si>
  <si>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</si>
  <si>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</si>
  <si>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</si>
  <si>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</si>
  <si>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</si>
  <si>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</si>
  <si>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</si>
  <si>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</si>
  <si>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</si>
  <si>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</si>
  <si>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</si>
  <si>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</si>
  <si>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</si>
  <si>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</si>
  <si>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</si>
  <si>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</si>
  <si>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</si>
  <si>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</si>
  <si>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</si>
  <si>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</si>
  <si>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</si>
  <si>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</si>
  <si>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</si>
  <si>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</si>
  <si>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</si>
  <si>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</si>
  <si>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</si>
  <si>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</si>
  <si>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</si>
  <si>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</si>
  <si>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</si>
  <si>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</si>
  <si>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</si>
  <si>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</si>
  <si>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</si>
  <si>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</si>
  <si>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</si>
  <si>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</si>
  <si>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</si>
  <si>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</si>
  <si>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</si>
  <si>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</si>
  <si>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</si>
  <si>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</si>
  <si>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</si>
  <si>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</si>
  <si>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</si>
  <si>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</si>
  <si>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</si>
  <si>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</si>
  <si>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</si>
  <si>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</si>
  <si>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</si>
  <si>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</si>
  <si>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</si>
  <si>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</si>
  <si>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</si>
  <si>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</si>
  <si>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</si>
  <si>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</si>
  <si>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</si>
  <si>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</si>
  <si>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</si>
  <si>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</si>
  <si>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</si>
  <si>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</si>
  <si>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</si>
  <si>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</si>
  <si>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</si>
  <si>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</si>
  <si>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</si>
  <si>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</si>
  <si>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</si>
  <si>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</si>
  <si>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</si>
  <si>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</si>
  <si>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</si>
  <si>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</si>
  <si>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</si>
  <si>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</si>
  <si>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</si>
  <si>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</si>
  <si>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</si>
  <si>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</si>
  <si>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</si>
  <si>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</si>
  <si>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</si>
  <si>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</si>
  <si>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</si>
  <si>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</si>
  <si>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</si>
  <si>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</si>
  <si>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</si>
  <si>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</si>
  <si>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</si>
  <si>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</si>
  <si>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</si>
  <si>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</si>
  <si>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</si>
  <si>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</si>
  <si>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</si>
  <si>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</si>
  <si>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</si>
  <si>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</si>
  <si>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</si>
  <si>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</si>
  <si>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</si>
  <si>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</si>
  <si>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</si>
  <si>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</si>
  <si>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</si>
  <si>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</si>
  <si>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</si>
  <si>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</si>
  <si>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</si>
  <si>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</si>
  <si>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</si>
  <si>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</si>
  <si>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</si>
  <si>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</si>
  <si>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</si>
  <si>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</si>
  <si>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</si>
  <si>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</si>
  <si>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</si>
  <si>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</si>
  <si>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</si>
  <si>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</si>
  <si>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</si>
  <si>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</si>
  <si>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</si>
  <si>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</si>
  <si>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</si>
  <si>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</si>
  <si>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</si>
  <si>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</si>
  <si>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</si>
  <si>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</si>
  <si>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</si>
  <si>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</si>
  <si>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</si>
  <si>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</si>
  <si>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</si>
  <si>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</si>
  <si>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</si>
  <si>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</si>
  <si>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</si>
  <si>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</si>
  <si>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</si>
  <si>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</si>
  <si>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</si>
  <si>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</si>
  <si>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</si>
  <si>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</si>
  <si>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</si>
  <si>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</si>
  <si>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</si>
  <si>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</si>
  <si>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</si>
  <si>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</si>
  <si>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</si>
  <si>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</si>
  <si>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</si>
  <si>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</si>
  <si>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</si>
  <si>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</si>
  <si>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</si>
  <si>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</si>
  <si>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</si>
  <si>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</si>
  <si>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</si>
  <si>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</si>
  <si>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</si>
  <si>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</si>
  <si>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</si>
  <si>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</si>
  <si>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</si>
  <si>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</si>
  <si>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</si>
  <si>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</si>
  <si>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</si>
  <si>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</si>
  <si>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</si>
  <si>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</si>
  <si>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</si>
  <si>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</si>
  <si>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</si>
  <si>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</si>
  <si>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</si>
  <si>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</si>
  <si>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</si>
  <si>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</si>
  <si>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</si>
  <si>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</si>
  <si>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</si>
  <si>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</si>
  <si>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</si>
  <si>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</si>
  <si>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</si>
  <si>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</si>
  <si>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</si>
  <si>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</si>
  <si>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</si>
  <si>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</si>
  <si>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</si>
  <si>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</si>
  <si>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</si>
  <si>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</si>
  <si>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</si>
  <si>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</si>
  <si>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</si>
  <si>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</si>
  <si>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</si>
  <si>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</si>
  <si>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</si>
  <si>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</si>
  <si>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</si>
  <si>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</si>
  <si>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</si>
  <si>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</si>
  <si>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</si>
  <si>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</si>
  <si>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</si>
  <si>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</si>
  <si>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</si>
  <si>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</si>
  <si>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</si>
  <si>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</si>
  <si>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</si>
  <si>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</si>
  <si>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</si>
  <si>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</si>
  <si>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</si>
  <si>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</si>
  <si>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</si>
  <si>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</si>
  <si>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</si>
  <si>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</si>
  <si>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</si>
  <si>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</si>
  <si>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</si>
  <si>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</si>
  <si>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</si>
  <si>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</si>
  <si>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</si>
  <si>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</si>
  <si>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</si>
  <si>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</si>
  <si>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</si>
  <si>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</si>
  <si>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</si>
  <si>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</si>
  <si>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</si>
  <si>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</si>
  <si>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</si>
  <si>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</si>
  <si>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</si>
  <si>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</si>
  <si>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</si>
  <si>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</si>
  <si>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</si>
  <si>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</si>
  <si>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</si>
  <si>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</si>
  <si>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</si>
  <si>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</si>
  <si>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</si>
  <si>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</si>
  <si>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</si>
  <si>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</si>
  <si>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</si>
  <si>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</si>
  <si>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</si>
  <si>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</si>
  <si>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</si>
  <si>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</si>
  <si>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</si>
  <si>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</si>
  <si>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</si>
  <si>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</si>
  <si>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</si>
  <si>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</si>
  <si>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</si>
  <si>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</si>
  <si>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</si>
  <si>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</si>
  <si>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</si>
  <si>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</si>
  <si>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</si>
  <si>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</si>
  <si>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</si>
  <si>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</si>
  <si>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</si>
  <si>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</si>
  <si>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</si>
  <si>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</si>
  <si>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</si>
  <si>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</si>
  <si>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</si>
  <si>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</si>
  <si>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</si>
  <si>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</si>
  <si>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</si>
  <si>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</si>
  <si>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</si>
  <si>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</si>
  <si>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</si>
  <si>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</si>
  <si>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</si>
  <si>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</si>
  <si>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</si>
  <si>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</si>
  <si>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</si>
  <si>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</si>
  <si>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</si>
  <si>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</si>
  <si>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</si>
  <si>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</si>
  <si>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</si>
  <si>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</si>
  <si>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</si>
  <si>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</si>
  <si>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</si>
  <si>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</si>
  <si>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</si>
  <si>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</si>
  <si>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</si>
  <si>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</si>
  <si>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</si>
  <si>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</si>
  <si>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</si>
  <si>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</si>
  <si>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</si>
  <si>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</si>
  <si>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</si>
  <si>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</si>
  <si>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</si>
  <si>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</si>
  <si>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</si>
  <si>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</si>
  <si>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</si>
  <si>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</si>
  <si>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</si>
  <si>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</si>
  <si>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</si>
  <si>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</si>
  <si>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</si>
  <si>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</si>
  <si>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</si>
  <si>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</si>
  <si>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</si>
  <si>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</si>
  <si>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</si>
  <si>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</si>
  <si>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</si>
  <si>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</si>
  <si>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</si>
  <si>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</si>
  <si>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</si>
  <si>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</si>
  <si>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</si>
  <si>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</si>
  <si>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</si>
  <si>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</si>
  <si>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</si>
  <si>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</si>
  <si>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</si>
  <si>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</si>
  <si>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</si>
  <si>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</si>
  <si>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</si>
  <si>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</si>
  <si>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</si>
  <si>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</si>
  <si>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</si>
  <si>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</si>
  <si>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</si>
  <si>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</si>
  <si>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</si>
  <si>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</si>
  <si>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</si>
  <si>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</si>
  <si>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</si>
  <si>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</si>
  <si>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</si>
  <si>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</si>
  <si>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</si>
  <si>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</si>
  <si>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</si>
  <si>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</si>
  <si>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</si>
  <si>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</si>
  <si>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</si>
  <si>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</si>
  <si>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</si>
  <si>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</si>
  <si>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</si>
  <si>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</si>
  <si>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</si>
  <si>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</si>
  <si>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</si>
  <si>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</si>
  <si>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</si>
  <si>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</si>
  <si>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</si>
  <si>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</si>
  <si>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</si>
  <si>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</si>
  <si>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</si>
  <si>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</si>
  <si>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</si>
  <si>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</si>
  <si>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</si>
  <si>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</si>
  <si>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</si>
  <si>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</si>
  <si>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</si>
  <si>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</si>
  <si>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</si>
  <si>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</si>
  <si>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</si>
  <si>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</si>
  <si>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</si>
  <si>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</si>
  <si>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</si>
  <si>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</si>
  <si>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</si>
  <si>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</si>
  <si>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</si>
  <si>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</si>
  <si>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</si>
  <si>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</si>
  <si>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</si>
  <si>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</si>
  <si>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</si>
  <si>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</si>
  <si>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</si>
  <si>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</si>
  <si>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</si>
  <si>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</si>
  <si>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</si>
  <si>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</si>
  <si>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</si>
  <si>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</si>
  <si>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</si>
  <si>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</si>
  <si>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</si>
  <si>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</si>
  <si>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</si>
  <si>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</si>
  <si>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</si>
  <si>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</si>
  <si>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</si>
  <si>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</si>
  <si>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</si>
  <si>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</si>
  <si>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</si>
  <si>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</si>
  <si>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</si>
  <si>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</si>
  <si>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</si>
  <si>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</si>
  <si>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</si>
  <si>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</si>
  <si>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</si>
  <si>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</si>
  <si>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</si>
  <si>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</si>
  <si>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</si>
  <si>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</si>
  <si>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</si>
  <si>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</si>
  <si>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</si>
  <si>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</si>
  <si>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</si>
  <si>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</si>
  <si>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</si>
  <si>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</si>
  <si>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</si>
  <si>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</si>
  <si>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</si>
  <si>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</si>
  <si>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</si>
  <si>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</si>
  <si>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</si>
  <si>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</si>
  <si>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</si>
  <si>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</si>
  <si>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</si>
  <si>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</si>
  <si>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</si>
  <si>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</si>
  <si>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</si>
  <si>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</si>
  <si>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</si>
  <si>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</si>
  <si>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</si>
  <si>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</si>
  <si>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</si>
  <si>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</si>
  <si>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</si>
  <si>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</si>
  <si>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</si>
  <si>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</si>
  <si>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</si>
  <si>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</si>
  <si>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</si>
  <si>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</si>
  <si>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</si>
  <si>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</si>
  <si>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</si>
  <si>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</si>
  <si>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</si>
  <si>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</si>
  <si>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</si>
  <si>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</si>
  <si>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</si>
  <si>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</si>
  <si>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</si>
  <si>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</si>
  <si>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</si>
  <si>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</si>
  <si>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</si>
  <si>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</si>
  <si>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</si>
  <si>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</si>
  <si>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</si>
  <si>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</si>
  <si>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</si>
  <si>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</si>
  <si>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</si>
  <si>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</si>
  <si>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</si>
  <si>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</si>
  <si>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</si>
  <si>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</si>
  <si>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</si>
  <si>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</si>
  <si>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</si>
  <si>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</si>
  <si>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</si>
  <si>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</si>
  <si>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</si>
  <si>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</si>
  <si>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</si>
  <si>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</si>
  <si>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</si>
  <si>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</si>
  <si>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</si>
  <si>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</si>
  <si>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</si>
  <si>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</si>
  <si>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</si>
  <si>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</si>
  <si>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</si>
  <si>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</si>
  <si>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</si>
  <si>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</si>
  <si>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</si>
  <si>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</si>
  <si>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</si>
  <si>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</si>
  <si>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</si>
  <si>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</si>
  <si>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</si>
  <si>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</si>
  <si>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</si>
  <si>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</si>
  <si>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</si>
  <si>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</si>
  <si>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</si>
  <si>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</si>
  <si>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</si>
  <si>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</si>
  <si>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</si>
  <si>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</si>
  <si>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</si>
  <si>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</si>
  <si>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</si>
  <si>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</si>
  <si>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</si>
  <si>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</si>
  <si>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</si>
  <si>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</si>
  <si>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</si>
  <si>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</si>
  <si>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</si>
  <si>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</si>
  <si>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</si>
  <si>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</si>
  <si>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</si>
  <si>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</si>
  <si>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</si>
  <si>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</si>
  <si>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</si>
  <si>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</si>
  <si>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</si>
  <si>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</si>
  <si>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</si>
  <si>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</si>
  <si>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</si>
  <si>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</si>
  <si>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</si>
  <si>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</si>
  <si>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</si>
  <si>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</si>
  <si>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</si>
  <si>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</si>
  <si>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</si>
  <si>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</si>
  <si>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</si>
  <si>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</si>
  <si>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</si>
  <si>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</si>
  <si>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</si>
  <si>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</si>
  <si>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</si>
  <si>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</si>
  <si>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</si>
  <si>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</si>
  <si>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</si>
  <si>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</si>
  <si>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</si>
  <si>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</si>
  <si>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</si>
  <si>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</si>
  <si>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</si>
  <si>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</si>
  <si>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</si>
  <si>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</si>
  <si>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</si>
  <si>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</si>
  <si>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</si>
  <si>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</si>
  <si>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</si>
  <si>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</si>
  <si>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</si>
  <si>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</si>
  <si>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</si>
  <si>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</si>
  <si>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</si>
  <si>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</si>
  <si>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</si>
  <si>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</si>
  <si>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</si>
  <si>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</si>
  <si>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</si>
  <si>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</si>
  <si>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</si>
  <si>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</si>
  <si>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</si>
  <si>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</si>
  <si>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</si>
  <si>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</si>
  <si>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</si>
  <si>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</si>
  <si>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</si>
  <si>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</si>
  <si>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</si>
  <si>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</si>
  <si>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</si>
  <si>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</si>
  <si>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</si>
  <si>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</si>
  <si>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</si>
  <si>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</si>
  <si>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</si>
  <si>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</si>
  <si>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</si>
  <si>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</si>
  <si>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</si>
  <si>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</si>
  <si>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</si>
  <si>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</si>
  <si>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</si>
  <si>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</si>
  <si>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</si>
  <si>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</si>
  <si>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</si>
  <si>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</si>
  <si>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</si>
  <si>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</si>
  <si>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</si>
  <si>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</si>
  <si>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</si>
  <si>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</si>
  <si>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</si>
  <si>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</si>
  <si>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</si>
  <si>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</si>
  <si>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</si>
  <si>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</si>
  <si>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</si>
  <si>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</si>
  <si>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</si>
  <si>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</si>
  <si>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</si>
  <si>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</si>
  <si>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</si>
  <si>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</si>
  <si>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</si>
  <si>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</si>
  <si>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</si>
  <si>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</si>
  <si>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</si>
  <si>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</si>
  <si>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</si>
  <si>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</si>
  <si>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</si>
  <si>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</si>
  <si>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</si>
  <si>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</si>
  <si>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</si>
  <si>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</si>
  <si>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</si>
  <si>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</si>
  <si>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</si>
  <si>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</si>
  <si>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</si>
  <si>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</si>
  <si>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</si>
  <si>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</si>
  <si>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</si>
  <si>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</si>
  <si>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</si>
  <si>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</si>
  <si>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</si>
  <si>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</si>
  <si>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</si>
  <si>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</si>
  <si>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</si>
  <si>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</si>
  <si>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</si>
  <si>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</si>
  <si>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</si>
  <si>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</si>
  <si>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</si>
  <si>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</si>
  <si>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</si>
  <si>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</si>
  <si>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</si>
  <si>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</si>
  <si>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</si>
  <si>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</si>
  <si>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</si>
  <si>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</si>
  <si>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</si>
  <si>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</si>
  <si>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</si>
  <si>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</si>
  <si>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</si>
  <si>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</si>
  <si>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</si>
  <si>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</si>
  <si>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</si>
  <si>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</si>
  <si>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</si>
  <si>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</si>
  <si>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</si>
  <si>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</si>
  <si>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</si>
  <si>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</si>
  <si>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</si>
  <si>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</si>
  <si>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</si>
  <si>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</si>
  <si>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</si>
  <si>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</si>
  <si>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</si>
  <si>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</si>
  <si>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</si>
  <si>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</si>
  <si>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</si>
  <si>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</si>
  <si>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</si>
  <si>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</si>
  <si>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</si>
  <si>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</si>
  <si>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</si>
  <si>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</si>
  <si>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</si>
  <si>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</si>
  <si>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</si>
  <si>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</si>
  <si>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</si>
  <si>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</si>
  <si>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</si>
  <si>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</si>
  <si>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</si>
  <si>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</si>
  <si>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</si>
  <si>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</si>
  <si>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</si>
  <si>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</si>
  <si>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</si>
  <si>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</si>
  <si>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</si>
  <si>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</si>
  <si>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</si>
  <si>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</si>
  <si>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</si>
  <si>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</si>
  <si>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</si>
  <si>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</si>
  <si>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</si>
  <si>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</si>
  <si>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</si>
  <si>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</si>
  <si>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</si>
  <si>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</si>
  <si>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</si>
  <si>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</si>
  <si>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</si>
  <si>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</si>
  <si>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</si>
  <si>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</si>
  <si>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</si>
  <si>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</si>
  <si>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</si>
  <si>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</si>
  <si>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</si>
  <si>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</si>
  <si>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</si>
  <si>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</si>
  <si>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</si>
  <si>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</si>
  <si>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</si>
  <si>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</si>
  <si>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</si>
  <si>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</si>
  <si>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</si>
  <si>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</si>
  <si>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</si>
  <si>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</si>
  <si>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</si>
  <si>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</si>
  <si>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</si>
  <si>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</si>
  <si>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</si>
  <si>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</si>
  <si>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</si>
  <si>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</si>
  <si>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</si>
  <si>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</si>
  <si>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</si>
  <si>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</si>
  <si>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</si>
  <si>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</si>
  <si>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</si>
  <si>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</si>
  <si>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</si>
  <si>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</si>
  <si>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</si>
  <si>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</si>
  <si>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</si>
  <si>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</si>
  <si>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</si>
  <si>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</si>
  <si>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</si>
  <si>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</si>
  <si>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</si>
  <si>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</si>
  <si>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</si>
  <si>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</si>
  <si>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</si>
  <si>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</si>
  <si>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</si>
  <si>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</si>
  <si>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</si>
  <si>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</si>
  <si>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</si>
  <si>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</si>
  <si>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</si>
  <si>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</si>
  <si>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</si>
  <si>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</si>
  <si>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</si>
  <si>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</si>
  <si>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</si>
  <si>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</si>
  <si>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</si>
  <si>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</si>
  <si>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</si>
  <si>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</si>
  <si>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</si>
  <si>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</si>
  <si>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</si>
  <si>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</si>
  <si>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</si>
  <si>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</si>
  <si>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</si>
  <si>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</si>
  <si>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</si>
  <si>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</si>
  <si>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</si>
  <si>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</si>
  <si>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</si>
  <si>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</si>
  <si>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</si>
  <si>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</si>
  <si>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</si>
  <si>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</si>
  <si>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</si>
  <si>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</si>
  <si>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</si>
  <si>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</si>
  <si>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</si>
  <si>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</si>
  <si>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</si>
  <si>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</si>
  <si>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</si>
  <si>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</si>
  <si>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</si>
  <si>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</si>
  <si>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</si>
  <si>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</si>
  <si>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</si>
  <si>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</si>
  <si>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</si>
  <si>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</si>
  <si>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</si>
  <si>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</si>
  <si>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</si>
  <si>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</si>
  <si>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</si>
  <si>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</si>
  <si>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</si>
  <si>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</si>
  <si>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</si>
  <si>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</si>
  <si>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</si>
  <si>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</si>
  <si>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</si>
  <si>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</si>
  <si>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</si>
  <si>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</si>
  <si>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</si>
  <si>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</si>
  <si>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</si>
  <si>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</si>
  <si>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</si>
  <si>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</si>
  <si>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</si>
  <si>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</si>
  <si>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</si>
  <si>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</si>
  <si>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</si>
  <si>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</si>
  <si>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</si>
  <si>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</si>
  <si>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</si>
  <si>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</si>
  <si>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</si>
  <si>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</si>
  <si>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</si>
  <si>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</si>
  <si>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</si>
  <si>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</si>
  <si>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</si>
  <si>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</si>
  <si>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</si>
  <si>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</si>
  <si>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</si>
  <si>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</si>
  <si>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</si>
  <si>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</si>
  <si>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</si>
  <si>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</si>
  <si>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</si>
  <si>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</si>
  <si>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</si>
  <si>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</si>
  <si>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</si>
  <si>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</si>
  <si>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</si>
  <si>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</si>
  <si>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</si>
  <si>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</si>
  <si>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</si>
  <si>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</si>
  <si>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</si>
  <si>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</si>
  <si>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</si>
  <si>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</si>
  <si>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</si>
  <si>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</si>
  <si>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</si>
  <si>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</si>
  <si>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</si>
  <si>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</si>
  <si>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</si>
  <si>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</si>
  <si>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</si>
  <si>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</si>
  <si>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</si>
  <si>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</si>
  <si>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</si>
  <si>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</si>
  <si>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</si>
  <si>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</si>
  <si>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</si>
  <si>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</si>
  <si>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</si>
  <si>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</si>
  <si>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</si>
  <si>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</si>
  <si>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</si>
  <si>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</si>
  <si>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</si>
  <si>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</si>
  <si>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</si>
  <si>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</si>
  <si>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</si>
  <si>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</si>
  <si>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</si>
  <si>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</si>
  <si>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</si>
  <si>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</si>
  <si>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</si>
  <si>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</si>
  <si>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</si>
  <si>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</si>
  <si>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</si>
  <si>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</si>
  <si>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</si>
  <si>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</si>
  <si>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</si>
  <si>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</si>
  <si>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</si>
  <si>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</si>
  <si>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</si>
  <si>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</si>
  <si>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</si>
  <si>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</si>
  <si>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</si>
  <si>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</si>
  <si>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</si>
  <si>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</si>
  <si>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</si>
  <si>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</si>
  <si>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</si>
  <si>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</si>
  <si>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</si>
  <si>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</si>
  <si>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</si>
  <si>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</si>
  <si>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</si>
  <si>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</si>
  <si>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</si>
  <si>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</si>
  <si>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</si>
  <si>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</si>
  <si>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</si>
  <si>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</si>
  <si>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</si>
  <si>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</si>
  <si>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</si>
  <si>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</si>
  <si>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</si>
  <si>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</si>
  <si>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</si>
  <si>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</si>
  <si>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</si>
  <si>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</si>
  <si>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</si>
  <si>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</si>
  <si>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</si>
  <si>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</si>
  <si>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</si>
  <si>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</si>
  <si>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</si>
  <si>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</si>
  <si>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</si>
  <si>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</si>
  <si>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</si>
  <si>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</si>
  <si>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</si>
  <si>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</si>
  <si>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</si>
  <si>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</si>
  <si>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</si>
  <si>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</si>
  <si>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</si>
  <si>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</si>
  <si>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</si>
  <si>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</si>
  <si>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</si>
  <si>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</si>
  <si>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</si>
  <si>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</si>
  <si>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</si>
  <si>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</si>
  <si>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</si>
  <si>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</si>
  <si>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</si>
  <si>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</si>
  <si>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</si>
  <si>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</si>
  <si>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</si>
  <si>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</si>
  <si>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</si>
  <si>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</si>
  <si>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</si>
  <si>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</si>
  <si>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</si>
  <si>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</si>
  <si>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</si>
  <si>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</si>
  <si>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</si>
  <si>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</si>
  <si>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</si>
  <si>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</si>
  <si>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</si>
  <si>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</si>
  <si>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</si>
  <si>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</si>
  <si>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</si>
  <si>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</si>
  <si>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</si>
  <si>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</si>
  <si>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</si>
  <si>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</si>
  <si>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</si>
  <si>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</si>
  <si>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</si>
  <si>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</si>
  <si>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</si>
  <si>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</si>
  <si>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</si>
  <si>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</si>
  <si>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</si>
  <si>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</si>
  <si>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</si>
  <si>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</si>
  <si>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</si>
  <si>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</si>
  <si>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</si>
  <si>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</si>
  <si>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</si>
  <si>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</si>
  <si>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</si>
  <si>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</si>
  <si>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</si>
  <si>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</si>
  <si>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</si>
  <si>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</si>
  <si>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</si>
  <si>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</si>
  <si>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</si>
  <si>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</si>
  <si>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</si>
  <si>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</si>
  <si>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</si>
  <si>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</si>
  <si>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</si>
  <si>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</si>
  <si>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</si>
  <si>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</si>
  <si>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</si>
  <si>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</si>
  <si>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</si>
  <si>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</si>
  <si>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</si>
  <si>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</si>
  <si>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</si>
  <si>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</si>
  <si>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</si>
  <si>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</si>
  <si>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</si>
  <si>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</si>
  <si>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</si>
  <si>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</si>
  <si>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</si>
  <si>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</si>
  <si>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</si>
  <si>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</si>
  <si>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</si>
  <si>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</si>
  <si>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</si>
  <si>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</si>
  <si>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</si>
  <si>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</si>
  <si>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</si>
  <si>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</si>
  <si>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</si>
  <si>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</si>
  <si>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</si>
  <si>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</si>
  <si>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</si>
  <si>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</si>
  <si>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</si>
  <si>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</si>
  <si>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</si>
  <si>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</si>
  <si>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</si>
  <si>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</si>
  <si>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</si>
  <si>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</si>
  <si>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</si>
  <si>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</si>
  <si>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</si>
  <si>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</si>
  <si>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</si>
  <si>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</si>
  <si>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</si>
  <si>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</si>
  <si>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</si>
  <si>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</si>
  <si>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</si>
  <si>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</si>
  <si>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</si>
  <si>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</si>
  <si>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</si>
  <si>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</si>
  <si>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</si>
  <si>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</si>
  <si>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</si>
  <si>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</si>
  <si>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</si>
  <si>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</si>
  <si>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</si>
  <si>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</si>
  <si>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</si>
  <si>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</si>
  <si>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</si>
  <si>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</si>
  <si>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</si>
  <si>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</si>
  <si>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</si>
  <si>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</si>
  <si>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</si>
  <si>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</si>
  <si>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</si>
  <si>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</si>
  <si>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</si>
  <si>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</si>
  <si>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</si>
  <si>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</si>
  <si>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</si>
  <si>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</si>
  <si>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</si>
  <si>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</si>
  <si>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</si>
  <si>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</si>
  <si>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</si>
  <si>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</si>
  <si>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</si>
  <si>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</si>
  <si>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</si>
  <si>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</si>
  <si>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</si>
  <si>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</si>
  <si>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</si>
  <si>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</si>
  <si>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</si>
  <si>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</si>
  <si>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</si>
  <si>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</si>
  <si>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</si>
  <si>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</si>
  <si>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</si>
  <si>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</si>
  <si>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</si>
  <si>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</si>
  <si>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</si>
  <si>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</si>
  <si>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</si>
  <si>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</si>
  <si>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</si>
  <si>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</si>
  <si>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</si>
  <si>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</si>
  <si>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</si>
  <si>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</si>
  <si>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</si>
  <si>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</si>
  <si>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</si>
  <si>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</si>
  <si>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</si>
  <si>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</si>
  <si>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</si>
  <si>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</si>
  <si>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</si>
  <si>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</si>
  <si>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</si>
  <si>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</si>
  <si>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</si>
  <si>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</si>
  <si>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</si>
  <si>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</si>
  <si>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</si>
  <si>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</si>
  <si>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</si>
  <si>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</si>
  <si>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</si>
  <si>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</si>
  <si>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</si>
  <si>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</si>
  <si>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</si>
  <si>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</si>
  <si>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</si>
  <si>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</si>
  <si>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</si>
  <si>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</si>
  <si>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</si>
  <si>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</si>
  <si>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</si>
  <si>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</si>
  <si>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</si>
  <si>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</si>
  <si>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</si>
  <si>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</si>
  <si>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</si>
  <si>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</si>
  <si>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</si>
  <si>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</si>
  <si>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</si>
  <si>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</si>
  <si>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</si>
  <si>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</si>
  <si>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</si>
  <si>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</si>
  <si>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</si>
  <si>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</si>
  <si>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</si>
  <si>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</si>
  <si>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</si>
  <si>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</si>
  <si>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</si>
  <si>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</si>
  <si>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</si>
  <si>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</si>
  <si>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</si>
  <si>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</si>
  <si>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</si>
  <si>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</si>
  <si>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</si>
  <si>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</si>
  <si>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</si>
  <si>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</si>
  <si>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</si>
  <si>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</si>
  <si>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</si>
  <si>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</si>
  <si>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</si>
  <si>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</si>
  <si>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</si>
  <si>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</si>
  <si>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</si>
  <si>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</si>
  <si>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</si>
  <si>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</si>
  <si>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</si>
  <si>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</si>
  <si>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</si>
  <si>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</si>
  <si>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</si>
  <si>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</si>
  <si>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</si>
  <si>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</si>
  <si>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</si>
  <si>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</si>
  <si>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</si>
  <si>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</si>
  <si>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</si>
  <si>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</si>
  <si>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</si>
  <si>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</si>
  <si>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</si>
  <si>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</si>
  <si>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</si>
  <si>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</si>
  <si>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</si>
  <si>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</si>
  <si>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</si>
  <si>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</si>
  <si>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</si>
  <si>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</si>
  <si>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</si>
  <si>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</si>
  <si>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</si>
  <si>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</si>
  <si>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</si>
  <si>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</si>
  <si>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</si>
  <si>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</si>
  <si>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</si>
  <si>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</si>
  <si>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</si>
  <si>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</si>
  <si>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</si>
  <si>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</si>
  <si>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</si>
  <si>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</si>
  <si>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</si>
  <si>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</si>
  <si>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</si>
  <si>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</si>
  <si>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</si>
  <si>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</si>
  <si>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</si>
  <si>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</si>
  <si>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</si>
  <si>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</si>
  <si>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</si>
  <si>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</si>
  <si>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</si>
  <si>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</si>
  <si>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</si>
  <si>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</si>
  <si>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</si>
  <si>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</si>
  <si>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</si>
  <si>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</si>
  <si>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</si>
  <si>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</si>
  <si>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</si>
  <si>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</si>
  <si>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</si>
  <si>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</si>
  <si>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</si>
  <si>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</si>
  <si>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</si>
  <si>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</si>
  <si>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</si>
  <si>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</si>
  <si>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</si>
  <si>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</si>
  <si>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</si>
  <si>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</si>
  <si>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</si>
  <si>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</si>
  <si>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</si>
  <si>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</si>
  <si>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</si>
  <si>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</si>
  <si>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</si>
  <si>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</si>
  <si>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</si>
  <si>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</si>
  <si>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</si>
  <si>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</si>
  <si>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</si>
  <si>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</si>
  <si>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</si>
  <si>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</si>
  <si>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</si>
  <si>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</si>
  <si>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</si>
  <si>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</si>
  <si>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</si>
  <si>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</si>
  <si>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</si>
  <si>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</si>
  <si>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</si>
  <si>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</si>
  <si>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</si>
  <si>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</si>
  <si>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</si>
  <si>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</si>
  <si>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</si>
  <si>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</si>
  <si>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</si>
  <si>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</si>
  <si>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</si>
  <si>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</si>
  <si>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</si>
  <si>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</si>
  <si>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</si>
  <si>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</si>
  <si>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</si>
  <si>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</si>
  <si>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</si>
  <si>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</si>
  <si>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</si>
  <si>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</si>
  <si>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</si>
  <si>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</si>
  <si>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</si>
  <si>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</si>
  <si>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</si>
  <si>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</si>
  <si>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</si>
  <si>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</si>
  <si>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</si>
  <si>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</si>
  <si>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</si>
  <si>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</si>
  <si>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</si>
  <si>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</si>
  <si>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</si>
  <si>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</si>
  <si>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</si>
  <si>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</si>
  <si>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</si>
  <si>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</si>
  <si>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</si>
  <si>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</si>
  <si>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</si>
  <si>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</si>
  <si>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</si>
  <si>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</si>
  <si>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</si>
  <si>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</si>
  <si>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</si>
  <si>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</si>
  <si>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</si>
  <si>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</si>
  <si>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</si>
  <si>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</si>
  <si>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</si>
  <si>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</si>
  <si>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</si>
  <si>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</si>
  <si>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</si>
  <si>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</si>
  <si>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</si>
  <si>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</si>
  <si>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</si>
  <si>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</si>
  <si>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</si>
  <si>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</si>
  <si>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</si>
  <si>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</si>
  <si>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</si>
  <si>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</si>
  <si>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</si>
  <si>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</si>
  <si>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</si>
  <si>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</si>
  <si>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</si>
  <si>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</si>
  <si>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</si>
  <si>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</si>
  <si>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</si>
  <si>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</si>
  <si>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</si>
  <si>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</si>
  <si>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</si>
  <si>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</si>
  <si>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</si>
  <si>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</si>
  <si>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</si>
  <si>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</si>
  <si>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</si>
  <si>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</si>
  <si>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</si>
  <si>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</si>
  <si>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</si>
  <si>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</si>
  <si>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</si>
  <si>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</si>
  <si>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</si>
  <si>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</si>
  <si>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</si>
  <si>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</si>
  <si>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</si>
  <si>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</si>
  <si>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</si>
  <si>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</si>
  <si>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</si>
  <si>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</si>
  <si>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</si>
  <si>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</si>
  <si>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</si>
  <si>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</si>
  <si>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</si>
  <si>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</si>
  <si>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</si>
  <si>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</si>
  <si>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</si>
  <si>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</si>
  <si>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</si>
  <si>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</si>
  <si>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</si>
  <si>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</si>
  <si>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</si>
  <si>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</si>
  <si>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</si>
  <si>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</si>
  <si>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</si>
  <si>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</si>
  <si>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</si>
  <si>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</si>
  <si>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</si>
  <si>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</si>
  <si>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</si>
  <si>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</si>
  <si>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</si>
  <si>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</si>
  <si>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</si>
  <si>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</si>
  <si>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</si>
  <si>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</si>
  <si>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</si>
  <si>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</si>
  <si>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</si>
  <si>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</si>
  <si>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</si>
  <si>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</si>
  <si>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</si>
  <si>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</si>
  <si>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</si>
  <si>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</si>
  <si>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</si>
  <si>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</si>
  <si>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</si>
  <si>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</si>
  <si>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</si>
  <si>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</si>
  <si>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</si>
  <si>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</si>
  <si>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</si>
  <si>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</si>
  <si>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</si>
  <si>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</si>
  <si>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</si>
  <si>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</si>
  <si>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</si>
  <si>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</si>
  <si>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</si>
  <si>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</si>
  <si>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</si>
  <si>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</si>
  <si>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</si>
  <si>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</si>
  <si>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</si>
  <si>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</si>
  <si>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</si>
  <si>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</si>
  <si>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</si>
  <si>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</si>
  <si>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</si>
  <si>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</si>
  <si>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</si>
  <si>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</si>
  <si>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</si>
  <si>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</si>
  <si>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</si>
  <si>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</si>
  <si>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</si>
  <si>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</si>
  <si>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</si>
  <si>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</si>
  <si>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</si>
  <si>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</si>
  <si>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</si>
  <si>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</si>
  <si>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</si>
  <si>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</si>
  <si>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</si>
  <si>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</si>
  <si>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</si>
  <si>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</si>
  <si>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</si>
  <si>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</si>
  <si>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</si>
  <si>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</si>
  <si>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</si>
  <si>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</si>
  <si>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</si>
  <si>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</si>
  <si>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</si>
  <si>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</si>
  <si>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</si>
  <si>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</si>
  <si>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</si>
  <si>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</si>
  <si>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</si>
  <si>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</si>
  <si>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</si>
  <si>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</si>
  <si>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</si>
  <si>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</si>
  <si>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</si>
  <si>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</si>
  <si>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</si>
  <si>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</si>
  <si>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</si>
  <si>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</si>
  <si>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</si>
  <si>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</si>
  <si>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</si>
  <si>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</si>
  <si>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</si>
  <si>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</si>
  <si>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</si>
  <si>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</si>
  <si>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</si>
  <si>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</si>
  <si>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</si>
  <si>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</si>
  <si>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</si>
  <si>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</si>
  <si>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</si>
  <si>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</si>
  <si>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</si>
  <si>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</si>
  <si>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</si>
  <si>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</si>
  <si>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</si>
  <si>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</si>
  <si>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</si>
  <si>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</si>
  <si>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</si>
  <si>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</si>
  <si>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</si>
  <si>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</si>
  <si>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</si>
  <si>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</si>
  <si>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</si>
  <si>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</si>
  <si>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</si>
  <si>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</si>
  <si>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</si>
  <si>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</si>
  <si>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</si>
  <si>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</si>
  <si>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</si>
  <si>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</si>
  <si>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</si>
  <si>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</si>
  <si>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</si>
  <si>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</si>
  <si>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</si>
  <si>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</si>
  <si>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</si>
  <si>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</si>
  <si>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</si>
  <si>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</si>
  <si>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</si>
  <si>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</si>
  <si>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</si>
  <si>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</si>
  <si>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</si>
  <si>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</si>
  <si>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</si>
  <si>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</si>
  <si>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</si>
  <si>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</si>
  <si>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</si>
  <si>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</si>
  <si>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</si>
  <si>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</si>
  <si>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</si>
  <si>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</si>
  <si>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</si>
  <si>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</si>
  <si>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</si>
  <si>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</si>
  <si>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</si>
  <si>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</si>
  <si>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</si>
  <si>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</si>
  <si>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</si>
  <si>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</si>
  <si>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</si>
  <si>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</si>
  <si>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</si>
  <si>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</si>
  <si>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</si>
  <si>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</si>
  <si>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</si>
  <si>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</si>
  <si>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</si>
  <si>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</si>
  <si>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</si>
  <si>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</si>
  <si>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</si>
  <si>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</si>
  <si>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</si>
  <si>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</si>
  <si>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</si>
  <si>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</si>
  <si>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</si>
  <si>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</si>
  <si>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</si>
  <si>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</si>
  <si>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</si>
  <si>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</si>
  <si>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</si>
  <si>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</si>
  <si>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</si>
  <si>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</si>
  <si>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</si>
  <si>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</si>
  <si>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</si>
  <si>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</si>
  <si>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</si>
  <si>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</si>
  <si>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</si>
  <si>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</si>
  <si>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</si>
  <si>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</si>
  <si>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</si>
  <si>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</si>
  <si>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</si>
  <si>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</si>
  <si>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</si>
  <si>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</si>
  <si>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</si>
  <si>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</si>
  <si>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</si>
  <si>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</si>
  <si>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</si>
  <si>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</si>
  <si>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</si>
  <si>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</si>
  <si>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</si>
  <si>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</si>
  <si>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</si>
  <si>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</si>
  <si>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</si>
  <si>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</si>
  <si>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</si>
  <si>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</si>
  <si>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</si>
  <si>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</si>
  <si>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</si>
  <si>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</si>
  <si>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</si>
  <si>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</si>
  <si>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</si>
  <si>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</si>
  <si>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</si>
  <si>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</si>
  <si>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</si>
  <si>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</si>
  <si>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</si>
  <si>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</si>
  <si>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</si>
  <si>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</si>
  <si>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</si>
  <si>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</si>
  <si>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</si>
  <si>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</si>
  <si>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</si>
  <si>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</si>
  <si>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</si>
  <si>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</si>
  <si>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</si>
  <si>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</si>
  <si>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</si>
  <si>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</si>
  <si>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</si>
  <si>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</si>
  <si>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</si>
  <si>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</si>
  <si>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</si>
  <si>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</si>
  <si>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</si>
  <si>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</si>
  <si>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</si>
  <si>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</si>
  <si>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</si>
  <si>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</si>
  <si>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</si>
  <si>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</si>
  <si>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</si>
  <si>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</si>
  <si>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</si>
  <si>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</si>
  <si>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</si>
  <si>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</si>
  <si>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</si>
  <si>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</si>
  <si>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</si>
  <si>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</si>
  <si>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</si>
  <si>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</si>
  <si>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</si>
  <si>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</si>
  <si>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</si>
  <si>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</si>
  <si>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</si>
  <si>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</si>
  <si>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</si>
  <si>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</si>
  <si>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</si>
  <si>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</si>
  <si>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</si>
  <si>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</si>
  <si>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</si>
  <si>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</si>
  <si>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</si>
  <si>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</si>
  <si>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</si>
  <si>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</si>
  <si>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</si>
  <si>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</si>
  <si>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</si>
  <si>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</si>
  <si>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</si>
  <si>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</si>
  <si>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</si>
  <si>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</si>
  <si>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</si>
  <si>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</si>
  <si>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</si>
  <si>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</si>
  <si>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</si>
  <si>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</si>
  <si>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</si>
  <si>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</si>
  <si>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</si>
  <si>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</si>
  <si>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</si>
  <si>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</si>
  <si>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</si>
  <si>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</si>
  <si>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</si>
  <si>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</si>
  <si>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</si>
  <si>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</si>
  <si>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</si>
  <si>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</si>
  <si>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</si>
  <si>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</si>
  <si>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</si>
  <si>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</si>
  <si>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</si>
  <si>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</si>
  <si>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</si>
  <si>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</si>
  <si>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</si>
  <si>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</si>
  <si>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</si>
  <si>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</si>
  <si>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</si>
  <si>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</si>
  <si>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</si>
  <si>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</si>
  <si>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</si>
  <si>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</si>
  <si>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</si>
  <si>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</si>
  <si>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</si>
  <si>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</si>
  <si>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</si>
  <si>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</si>
  <si>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</si>
  <si>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</si>
  <si>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</si>
  <si>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</si>
  <si>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</si>
  <si>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</si>
  <si>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</si>
  <si>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</si>
  <si>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</si>
  <si>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</si>
  <si>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</si>
  <si>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</si>
  <si>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</si>
  <si>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</si>
  <si>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</si>
  <si>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</si>
  <si>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</si>
  <si>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</si>
  <si>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</si>
  <si>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</si>
  <si>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</si>
  <si>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</si>
  <si>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</si>
  <si>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</si>
  <si>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</si>
  <si>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</si>
  <si>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</si>
  <si>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</si>
  <si>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</si>
  <si>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</si>
  <si>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</si>
  <si>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</si>
  <si>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</si>
  <si>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</si>
  <si>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</si>
  <si>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</si>
  <si>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</si>
  <si>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</si>
  <si>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</si>
  <si>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</si>
  <si>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</si>
  <si>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</si>
  <si>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</si>
  <si>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</si>
  <si>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</si>
  <si>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</si>
  <si>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</si>
  <si>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</si>
  <si>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</si>
  <si>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</si>
  <si>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</si>
  <si>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</si>
  <si>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</si>
  <si>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</si>
  <si>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</si>
  <si>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</si>
  <si>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</si>
  <si>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</si>
  <si>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</si>
  <si>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</si>
  <si>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</si>
  <si>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</si>
  <si>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</si>
  <si>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</si>
  <si>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</si>
  <si>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</si>
  <si>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</si>
  <si>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</si>
  <si>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</si>
  <si>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</si>
  <si>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</si>
  <si>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</si>
  <si>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</si>
  <si>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</si>
  <si>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</si>
  <si>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</si>
  <si>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</si>
  <si>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</si>
  <si>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</si>
  <si>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</si>
  <si>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</si>
  <si>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</si>
  <si>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</si>
  <si>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</si>
  <si>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</si>
  <si>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</si>
  <si>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</si>
  <si>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</si>
  <si>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</si>
  <si>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</si>
  <si>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</si>
  <si>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</si>
  <si>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</si>
  <si>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</si>
  <si>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</si>
  <si>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</si>
  <si>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</si>
  <si>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</si>
  <si>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</si>
  <si>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</si>
  <si>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</si>
  <si>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</si>
  <si>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</si>
  <si>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</si>
  <si>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</si>
  <si>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</si>
  <si>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</si>
  <si>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</si>
  <si>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</si>
  <si>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</si>
  <si>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</si>
  <si>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</si>
  <si>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</si>
  <si>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</si>
  <si>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</si>
  <si>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</si>
  <si>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</si>
  <si>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</si>
  <si>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</si>
  <si>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</si>
  <si>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</si>
  <si>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</si>
  <si>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</si>
  <si>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</si>
  <si>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</si>
  <si>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</si>
  <si>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</si>
  <si>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</si>
  <si>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</si>
  <si>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</si>
  <si>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</si>
  <si>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</si>
  <si>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</si>
  <si>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</si>
  <si>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</si>
  <si>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</si>
  <si>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</si>
  <si>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</si>
  <si>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</si>
  <si>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</si>
  <si>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</si>
  <si>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</si>
  <si>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</si>
  <si>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</si>
  <si>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</si>
  <si>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</si>
  <si>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</si>
  <si>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</si>
  <si>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</si>
  <si>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</si>
  <si>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</si>
  <si>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</si>
  <si>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</si>
  <si>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</si>
  <si>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</si>
  <si>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</si>
  <si>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</si>
  <si>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</si>
  <si>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</si>
  <si>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</si>
  <si>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</si>
  <si>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</si>
  <si>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</si>
  <si>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</si>
  <si>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</si>
  <si>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</si>
  <si>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</si>
  <si>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</si>
  <si>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</si>
  <si>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</si>
  <si>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</si>
  <si>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</si>
  <si>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</si>
  <si>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</si>
  <si>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</si>
  <si>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</si>
  <si>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</si>
  <si>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</si>
  <si>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</si>
  <si>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</si>
  <si>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</si>
  <si>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</si>
  <si>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</si>
  <si>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</si>
  <si>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</si>
  <si>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</si>
  <si>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</si>
  <si>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</si>
  <si>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</si>
  <si>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</si>
  <si>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</si>
  <si>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</si>
  <si>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</si>
  <si>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</si>
  <si>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</si>
  <si>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</si>
  <si>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</si>
  <si>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</si>
  <si>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</si>
  <si>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</si>
  <si>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</si>
  <si>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</si>
  <si>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</si>
  <si>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</si>
  <si>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</si>
  <si>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</si>
  <si>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</si>
  <si>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</si>
  <si>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</si>
  <si>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</si>
  <si>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</si>
  <si>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</si>
  <si>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</si>
  <si>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</si>
  <si>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</si>
  <si>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</si>
  <si>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</si>
  <si>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</si>
  <si>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</si>
  <si>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</si>
  <si>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</si>
  <si>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</si>
  <si>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</si>
  <si>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</si>
  <si>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</si>
  <si>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</si>
  <si>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</si>
  <si>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</si>
  <si>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</si>
  <si>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</si>
  <si>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</si>
  <si>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</si>
  <si>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</si>
  <si>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</si>
  <si>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</si>
  <si>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</si>
  <si>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</si>
  <si>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</si>
  <si>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</si>
  <si>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</si>
  <si>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</si>
  <si>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</si>
  <si>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</si>
  <si>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</si>
  <si>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</si>
  <si>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</si>
  <si>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</si>
  <si>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</si>
  <si>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</si>
  <si>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</si>
  <si>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</si>
  <si>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</si>
  <si>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</si>
  <si>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</si>
  <si>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</si>
  <si>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</si>
  <si>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</si>
  <si>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</si>
  <si>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</si>
  <si>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</si>
  <si>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</si>
  <si>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</si>
  <si>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</si>
  <si>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</si>
  <si>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</si>
  <si>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</si>
  <si>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</si>
  <si>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</si>
  <si>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</si>
  <si>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</si>
  <si>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</si>
  <si>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</si>
  <si>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</si>
  <si>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</si>
  <si>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</si>
  <si>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</si>
  <si>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</si>
  <si>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</si>
  <si>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</si>
  <si>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</si>
  <si>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</si>
  <si>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</si>
  <si>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</si>
  <si>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</si>
  <si>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</si>
  <si>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</si>
  <si>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</si>
  <si>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</si>
  <si>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</si>
  <si>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</si>
  <si>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</si>
  <si>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</si>
  <si>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</si>
  <si>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</si>
  <si>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</si>
  <si>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</si>
  <si>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</si>
  <si>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</si>
  <si>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</si>
  <si>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</si>
  <si>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</si>
  <si>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</si>
  <si>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</si>
  <si>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</si>
  <si>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</si>
  <si>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</si>
  <si>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</si>
  <si>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</si>
  <si>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</si>
  <si>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</si>
  <si>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</si>
  <si>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</si>
  <si>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</si>
  <si>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</si>
  <si>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</si>
  <si>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</si>
  <si>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</si>
  <si>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</si>
  <si>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</si>
  <si>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</si>
  <si>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</si>
  <si>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</si>
  <si>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</si>
  <si>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</si>
  <si>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</si>
  <si>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</si>
  <si>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</si>
  <si>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</si>
  <si>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</si>
  <si>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</si>
  <si>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</si>
  <si>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</si>
  <si>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</si>
  <si>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</si>
  <si>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</si>
  <si>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</si>
  <si>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</si>
  <si>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</si>
  <si>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</si>
  <si>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</si>
  <si>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</si>
  <si>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</si>
  <si>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</si>
  <si>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</si>
  <si>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</si>
  <si>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</si>
  <si>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</si>
  <si>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</si>
  <si>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</si>
  <si>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</si>
  <si>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</si>
  <si>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</si>
  <si>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</si>
  <si>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</si>
  <si>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</si>
  <si>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</si>
  <si>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</si>
  <si>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</si>
  <si>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</si>
  <si>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</si>
  <si>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</si>
  <si>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</si>
  <si>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</si>
  <si>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</si>
  <si>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</si>
  <si>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</si>
  <si>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</si>
  <si>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</si>
  <si>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</si>
  <si>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</si>
  <si>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</si>
  <si>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</si>
  <si>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</si>
  <si>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</si>
  <si>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</si>
  <si>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</si>
  <si>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</si>
  <si>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</si>
  <si>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</si>
  <si>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</si>
  <si>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</si>
  <si>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</si>
  <si>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</si>
  <si>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</si>
  <si>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</si>
  <si>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</si>
  <si>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</si>
  <si>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</si>
  <si>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</si>
  <si>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</si>
  <si>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</si>
  <si>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</si>
  <si>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</si>
  <si>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</si>
  <si>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</si>
  <si>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</si>
  <si>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</si>
  <si>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</si>
  <si>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</si>
  <si>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</si>
  <si>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</si>
  <si>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</si>
  <si>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</si>
  <si>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</si>
  <si>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</si>
  <si>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</si>
  <si>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</si>
  <si>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</si>
  <si>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</si>
  <si>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</si>
  <si>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</si>
  <si>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</si>
  <si>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</si>
  <si>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</si>
  <si>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</si>
  <si>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</si>
  <si>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</si>
  <si>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</si>
  <si>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</si>
  <si>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</si>
  <si>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</si>
  <si>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</si>
  <si>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</si>
  <si>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</si>
  <si>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</si>
  <si>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</si>
  <si>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</si>
  <si>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</si>
  <si>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</si>
  <si>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</si>
  <si>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</si>
  <si>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</si>
  <si>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</si>
  <si>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</si>
  <si>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</si>
  <si>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</si>
  <si>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</si>
  <si>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</si>
  <si>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</si>
  <si>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</si>
  <si>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</si>
  <si>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</si>
  <si>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</si>
  <si>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</si>
  <si>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</si>
  <si>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</si>
  <si>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</si>
  <si>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</si>
  <si>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</si>
  <si>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</si>
  <si>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</si>
  <si>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</si>
  <si>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</si>
  <si>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</si>
  <si>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</si>
  <si>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</si>
  <si>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</si>
  <si>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</si>
  <si>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</si>
  <si>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</si>
  <si>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</si>
  <si>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</si>
  <si>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</si>
  <si>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</si>
  <si>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</si>
  <si>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</si>
  <si>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</si>
  <si>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</si>
  <si>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</si>
  <si>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</si>
  <si>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</si>
  <si>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</si>
  <si>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</si>
  <si>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</si>
  <si>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</si>
  <si>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</si>
  <si>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</si>
  <si>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</si>
  <si>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</si>
  <si>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</si>
  <si>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</si>
  <si>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</si>
  <si>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</si>
  <si>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</si>
  <si>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</si>
  <si>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</si>
  <si>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</si>
  <si>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</si>
  <si>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</si>
  <si>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</si>
  <si>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</si>
  <si>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</si>
  <si>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</si>
  <si>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</si>
  <si>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</si>
  <si>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</si>
  <si>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</si>
  <si>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</si>
  <si>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</si>
  <si>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</si>
  <si>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</si>
  <si>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</si>
  <si>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</si>
  <si>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</si>
  <si>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</si>
  <si>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</si>
  <si>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</si>
  <si>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</si>
  <si>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</si>
  <si>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</si>
  <si>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</si>
  <si>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</si>
  <si>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</si>
  <si>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</si>
  <si>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</si>
  <si>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</si>
  <si>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</si>
  <si>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</si>
  <si>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</si>
  <si>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</si>
  <si>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</si>
  <si>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</si>
  <si>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</si>
  <si>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</si>
  <si>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</si>
  <si>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</si>
  <si>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</si>
  <si>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</si>
  <si>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</si>
  <si>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</si>
  <si>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</si>
  <si>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</si>
  <si>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</si>
  <si>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</si>
  <si>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</si>
  <si>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</si>
  <si>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</si>
  <si>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</si>
  <si>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</si>
  <si>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</si>
  <si>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</si>
  <si>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</si>
  <si>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</si>
  <si>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</si>
  <si>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</si>
  <si>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</si>
  <si>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</si>
  <si>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</si>
  <si>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</si>
  <si>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</si>
  <si>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</si>
  <si>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</si>
  <si>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</si>
  <si>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</si>
  <si>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</si>
  <si>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</si>
  <si>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</si>
  <si>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</si>
  <si>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</si>
  <si>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</si>
  <si>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</si>
  <si>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</si>
  <si>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</si>
  <si>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</si>
  <si>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</si>
  <si>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</si>
  <si>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</si>
  <si>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</si>
  <si>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</si>
  <si>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</si>
  <si>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</si>
  <si>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</si>
  <si>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</si>
  <si>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</si>
  <si>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</si>
  <si>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</si>
  <si>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</si>
  <si>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</si>
  <si>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</si>
  <si>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</si>
  <si>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</si>
  <si>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</si>
  <si>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</si>
  <si>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</si>
  <si>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</si>
  <si>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</si>
  <si>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</si>
  <si>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</si>
  <si>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</si>
  <si>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</si>
  <si>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</si>
  <si>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</si>
  <si>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</si>
  <si>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</si>
  <si>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</si>
  <si>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</si>
  <si>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</si>
  <si>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</si>
  <si>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</si>
  <si>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</si>
  <si>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</si>
  <si>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</si>
  <si>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</si>
  <si>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</si>
  <si>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</si>
  <si>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</si>
  <si>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</si>
  <si>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</si>
  <si>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</si>
  <si>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</si>
  <si>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</si>
  <si>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</si>
  <si>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</si>
  <si>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</si>
  <si>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</si>
  <si>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</si>
  <si>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</si>
  <si>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</si>
  <si>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</si>
  <si>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</si>
  <si>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</si>
  <si>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</si>
  <si>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</si>
  <si>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</si>
  <si>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</si>
  <si>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</si>
  <si>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</si>
  <si>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</si>
  <si>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</si>
  <si>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</si>
  <si>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</si>
  <si>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</si>
  <si>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</si>
  <si>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</si>
  <si>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</si>
  <si>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</si>
  <si>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</si>
  <si>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</si>
  <si>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</si>
  <si>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</si>
  <si>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</si>
  <si>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</si>
  <si>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</si>
  <si>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</si>
  <si>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</si>
  <si>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</si>
  <si>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</si>
  <si>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</si>
  <si>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</si>
  <si>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</si>
  <si>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</si>
  <si>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</si>
  <si>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</si>
  <si>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</si>
  <si>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</si>
  <si>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</si>
  <si>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</si>
  <si>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</si>
  <si>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</si>
  <si>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</si>
  <si>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</si>
  <si>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</si>
  <si>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</si>
  <si>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</si>
  <si>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</si>
  <si>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</si>
  <si>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</si>
  <si>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</si>
  <si>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</si>
  <si>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</si>
  <si>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</si>
  <si>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</si>
  <si>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</si>
  <si>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</si>
  <si>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</si>
  <si>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</si>
  <si>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</si>
  <si>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</si>
  <si>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</si>
  <si>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</si>
  <si>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</si>
  <si>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</si>
  <si>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</si>
  <si>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</si>
  <si>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</si>
  <si>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</si>
  <si>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</si>
  <si>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</si>
  <si>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</si>
  <si>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</si>
  <si>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</si>
  <si>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</si>
  <si>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</si>
  <si>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</si>
  <si>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</si>
  <si>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</si>
  <si>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</si>
  <si>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</si>
  <si>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</si>
  <si>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</si>
  <si>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</si>
  <si>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</si>
  <si>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</si>
  <si>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</si>
  <si>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</si>
  <si>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</si>
  <si>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</si>
  <si>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</si>
  <si>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</si>
  <si>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</si>
  <si>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</si>
  <si>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</si>
  <si>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</si>
  <si>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</si>
  <si>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</si>
  <si>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</si>
  <si>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</si>
  <si>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</si>
  <si>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</si>
  <si>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</si>
  <si>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</si>
  <si>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</si>
  <si>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</si>
  <si>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</si>
  <si>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</si>
  <si>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</si>
  <si>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</si>
  <si>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</si>
  <si>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</si>
  <si>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</si>
  <si>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</si>
  <si>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</si>
  <si>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</si>
  <si>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</si>
  <si>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</si>
  <si>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</si>
  <si>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</si>
  <si>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</si>
  <si>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</si>
  <si>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</si>
  <si>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</si>
  <si>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</si>
  <si>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</si>
  <si>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</si>
  <si>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</si>
  <si>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</si>
  <si>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</si>
  <si>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</si>
  <si>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</si>
  <si>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</si>
  <si>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</si>
  <si>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</si>
  <si>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</si>
  <si>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</si>
  <si>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</si>
  <si>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</si>
  <si>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</si>
  <si>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</si>
  <si>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</si>
  <si>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</si>
  <si>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</si>
  <si>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</si>
  <si>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</si>
  <si>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</si>
  <si>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</si>
  <si>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</si>
  <si>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</si>
  <si>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</si>
  <si>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</si>
  <si>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</si>
  <si>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</si>
  <si>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</si>
  <si>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</si>
  <si>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</si>
  <si>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</si>
  <si>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</si>
  <si>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</si>
  <si>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</si>
  <si>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</si>
  <si>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</si>
  <si>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</si>
  <si>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</si>
  <si>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</si>
  <si>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</si>
  <si>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</si>
  <si>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</si>
  <si>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</si>
  <si>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</si>
  <si>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</si>
  <si>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</si>
  <si>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</si>
  <si>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</si>
  <si>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</si>
  <si>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</si>
  <si>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</si>
  <si>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</si>
  <si>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</si>
  <si>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</si>
  <si>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</si>
  <si>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</si>
  <si>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</si>
  <si>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</si>
  <si>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</si>
  <si>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</si>
  <si>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</si>
  <si>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</si>
  <si>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</si>
  <si>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</si>
  <si>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</si>
  <si>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</si>
  <si>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</si>
  <si>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</si>
  <si>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</si>
  <si>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</si>
  <si>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</si>
  <si>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</si>
  <si>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</si>
  <si>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</si>
  <si>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</si>
  <si>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</si>
  <si>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</si>
  <si>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</si>
  <si>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</si>
  <si>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</si>
  <si>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</si>
  <si>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</si>
  <si>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</si>
  <si>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</si>
  <si>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</si>
  <si>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</si>
  <si>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</si>
  <si>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</si>
  <si>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</si>
  <si>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</si>
  <si>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</si>
  <si>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</si>
  <si>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</si>
  <si>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</si>
  <si>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</si>
  <si>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</si>
  <si>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</si>
  <si>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</si>
  <si>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</si>
  <si>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</si>
  <si>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</si>
  <si>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</si>
  <si>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</si>
  <si>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</si>
  <si>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</si>
  <si>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</si>
  <si>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</si>
  <si>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</si>
  <si>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</si>
  <si>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</si>
  <si>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</si>
  <si>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</si>
  <si>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</si>
  <si>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</si>
  <si>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</si>
  <si>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</si>
  <si>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</si>
  <si>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</si>
  <si>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</si>
  <si>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</si>
  <si>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</si>
  <si>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</si>
  <si>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</si>
  <si>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</si>
  <si>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</si>
  <si>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</si>
  <si>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</si>
  <si>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</si>
  <si>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</si>
  <si>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</si>
  <si>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</si>
  <si>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</si>
  <si>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</si>
  <si>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</si>
  <si>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</si>
  <si>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</si>
  <si>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</si>
  <si>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</si>
  <si>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</si>
  <si>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</si>
  <si>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</si>
  <si>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</si>
  <si>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</si>
  <si>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</si>
  <si>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</si>
  <si>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</si>
  <si>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</si>
  <si>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</si>
  <si>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</si>
  <si>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</si>
  <si>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</si>
  <si>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</si>
  <si>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</si>
  <si>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</si>
  <si>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</si>
  <si>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</si>
  <si>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</si>
  <si>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</si>
  <si>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</si>
  <si>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</si>
  <si>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</si>
  <si>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</si>
  <si>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</si>
  <si>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</si>
  <si>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</si>
  <si>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</si>
  <si>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</si>
  <si>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</si>
  <si>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</si>
  <si>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</si>
  <si>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</si>
  <si>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</si>
  <si>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</si>
  <si>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</si>
  <si>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</si>
  <si>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</si>
  <si>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</si>
  <si>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</si>
  <si>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</si>
  <si>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</si>
  <si>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</si>
  <si>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</si>
  <si>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</si>
  <si>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</si>
  <si>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</si>
  <si>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</si>
  <si>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</si>
  <si>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</si>
  <si>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</si>
  <si>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</si>
  <si>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</si>
  <si>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</si>
  <si>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</si>
  <si>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</si>
  <si>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</si>
  <si>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</si>
  <si>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</si>
  <si>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</si>
  <si>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</si>
  <si>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</si>
  <si>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</si>
  <si>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</si>
  <si>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</si>
  <si>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</si>
  <si>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</si>
  <si>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</si>
  <si>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</si>
  <si>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</si>
  <si>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</si>
  <si>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</si>
  <si>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</si>
  <si>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</si>
  <si>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</si>
  <si>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</si>
  <si>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</si>
  <si>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</si>
  <si>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</si>
  <si>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</si>
  <si>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</si>
  <si>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</si>
  <si>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</si>
  <si>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</si>
  <si>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</si>
  <si>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</si>
  <si>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</si>
  <si>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</si>
  <si>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</si>
  <si>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</si>
  <si>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</si>
  <si>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</si>
  <si>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</si>
  <si>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</si>
  <si>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</si>
  <si>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</si>
  <si>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</si>
  <si>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</si>
  <si>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</si>
  <si>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</si>
  <si>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</si>
  <si>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</si>
  <si>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</si>
  <si>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</si>
  <si>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</si>
  <si>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</si>
  <si>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</si>
  <si>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</si>
  <si>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</si>
  <si>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</si>
  <si>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</si>
  <si>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</si>
  <si>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</si>
  <si>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</si>
  <si>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</si>
  <si>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</si>
  <si>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</si>
  <si>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</si>
  <si>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</si>
  <si>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</si>
  <si>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</si>
  <si>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</si>
  <si>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</si>
  <si>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</si>
  <si>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</si>
  <si>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</si>
  <si>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</si>
  <si>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</si>
  <si>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</si>
  <si>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</si>
  <si>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</si>
  <si>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</si>
  <si>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</si>
  <si>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</si>
  <si>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</si>
  <si>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</si>
  <si>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</si>
  <si>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</si>
  <si>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</si>
  <si>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</si>
  <si>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</si>
  <si>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</si>
  <si>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</si>
  <si>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</si>
  <si>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</si>
  <si>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</si>
  <si>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</si>
  <si>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</si>
  <si>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</si>
  <si>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</si>
  <si>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</si>
  <si>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</si>
  <si>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</si>
  <si>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</si>
  <si>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</si>
  <si>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</si>
  <si>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</si>
  <si>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</si>
  <si>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</si>
  <si>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</si>
  <si>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</si>
  <si>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</si>
  <si>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</si>
  <si>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</si>
  <si>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</si>
  <si>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</si>
  <si>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</si>
  <si>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</si>
  <si>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</si>
  <si>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</si>
  <si>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</si>
  <si>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</si>
  <si>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</si>
  <si>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</si>
  <si>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</si>
  <si>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</si>
  <si>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</si>
  <si>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</si>
  <si>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</si>
  <si>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</si>
  <si>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</si>
  <si>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</si>
  <si>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</si>
  <si>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</si>
  <si>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</si>
  <si>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</si>
  <si>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</si>
  <si>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</si>
  <si>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</si>
  <si>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</si>
  <si>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</si>
  <si>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</si>
  <si>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</si>
  <si>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</si>
  <si>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</si>
  <si>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</si>
  <si>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</si>
  <si>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</si>
  <si>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</si>
  <si>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</si>
  <si>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</si>
  <si>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</si>
  <si>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</si>
  <si>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</si>
  <si>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</si>
  <si>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</si>
  <si>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</si>
  <si>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</si>
  <si>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</si>
  <si>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</si>
  <si>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</si>
  <si>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</si>
  <si>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</si>
  <si>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</si>
  <si>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</si>
  <si>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</si>
  <si>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</si>
  <si>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</si>
  <si>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</si>
  <si>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</si>
  <si>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</si>
  <si>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</si>
  <si>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</si>
  <si>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</si>
  <si>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</si>
  <si>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</si>
  <si>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</si>
  <si>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</si>
  <si>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</si>
  <si>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</si>
  <si>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</si>
  <si>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</si>
  <si>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</si>
  <si>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</si>
  <si>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</si>
  <si>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</si>
  <si>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</si>
  <si>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</si>
  <si>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</si>
  <si>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</si>
  <si>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</si>
  <si>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</si>
  <si>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</si>
  <si>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</si>
  <si>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</si>
  <si>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</si>
  <si>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</si>
  <si>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</si>
  <si>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</si>
  <si>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</si>
  <si>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</si>
  <si>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</si>
  <si>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</si>
  <si>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</si>
  <si>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</si>
  <si>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</si>
  <si>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</si>
  <si>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</si>
  <si>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</si>
  <si>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</si>
  <si>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</si>
  <si>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</si>
  <si>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</si>
  <si>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</si>
  <si>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</si>
  <si>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</si>
  <si>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</si>
  <si>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</si>
  <si>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</si>
  <si>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</si>
  <si>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</si>
  <si>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</si>
  <si>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</si>
  <si>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</si>
  <si>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</si>
  <si>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</si>
  <si>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</si>
  <si>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</si>
  <si>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</si>
  <si>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</si>
  <si>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</si>
  <si>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</si>
  <si>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</si>
  <si>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</si>
  <si>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</si>
  <si>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</si>
  <si>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</si>
  <si>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</si>
  <si>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</si>
  <si>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</si>
  <si>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</si>
  <si>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</si>
  <si>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</si>
  <si>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</si>
  <si>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</si>
  <si>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</si>
  <si>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</si>
  <si>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</si>
  <si>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</si>
  <si>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</si>
  <si>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</si>
  <si>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</si>
  <si>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</si>
  <si>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</si>
  <si>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</si>
  <si>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</si>
  <si>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</si>
  <si>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</si>
  <si>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</si>
  <si>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</si>
  <si>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</si>
  <si>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</si>
  <si>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</si>
  <si>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</si>
  <si>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</si>
  <si>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</si>
  <si>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</si>
  <si>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</si>
  <si>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</si>
  <si>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</si>
  <si>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</si>
  <si>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</si>
  <si>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</si>
  <si>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</si>
  <si>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</si>
  <si>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</si>
  <si>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</si>
  <si>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</si>
  <si>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</si>
  <si>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</si>
  <si>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</si>
  <si>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</si>
  <si>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</si>
  <si>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</si>
  <si>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</si>
  <si>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</si>
  <si>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</si>
  <si>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</si>
  <si>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</si>
  <si>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</si>
  <si>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</si>
  <si>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</si>
  <si>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</si>
  <si>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</si>
  <si>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</si>
  <si>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</si>
  <si>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</si>
  <si>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</si>
  <si>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</si>
  <si>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</si>
  <si>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</si>
  <si>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</si>
  <si>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</si>
  <si>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</si>
  <si>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</si>
  <si>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</si>
  <si>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</si>
  <si>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</si>
  <si>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</si>
  <si>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</si>
  <si>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</si>
  <si>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</si>
  <si>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</si>
  <si>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</si>
  <si>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</si>
  <si>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</si>
  <si>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</si>
  <si>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</si>
  <si>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</si>
  <si>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</si>
  <si>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</si>
  <si>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</si>
  <si>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</si>
  <si>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</si>
  <si>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</si>
  <si>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</si>
  <si>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</si>
  <si>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</si>
  <si>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</si>
  <si>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</si>
  <si>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</si>
  <si>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</si>
  <si>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</si>
  <si>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</si>
  <si>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</si>
  <si>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</si>
  <si>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</si>
  <si>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</si>
  <si>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</si>
  <si>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</si>
  <si>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</si>
  <si>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</si>
  <si>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</si>
  <si>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</si>
  <si>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</si>
  <si>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</si>
  <si>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</si>
  <si>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</si>
  <si>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</si>
  <si>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</si>
  <si>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</si>
  <si>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</si>
  <si>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</si>
  <si>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</si>
  <si>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</si>
  <si>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</si>
  <si>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</si>
  <si>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</si>
  <si>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</si>
  <si>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</si>
  <si>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</si>
  <si>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</si>
  <si>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</si>
  <si>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</si>
  <si>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</si>
  <si>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</si>
  <si>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</si>
  <si>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</si>
  <si>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</si>
  <si>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</si>
  <si>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</si>
  <si>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</si>
  <si>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</si>
  <si>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</si>
  <si>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</si>
  <si>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</si>
  <si>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</si>
  <si>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</si>
  <si>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</si>
  <si>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</si>
  <si>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</si>
  <si>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</si>
  <si>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</si>
  <si>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</si>
  <si>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</si>
  <si>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</si>
  <si>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</si>
  <si>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</si>
  <si>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</si>
  <si>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</si>
  <si>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</si>
  <si>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</si>
  <si>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</si>
  <si>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</si>
  <si>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</si>
  <si>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</si>
  <si>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</si>
  <si>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</si>
  <si>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</si>
  <si>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</si>
  <si>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</si>
  <si>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</si>
  <si>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</si>
  <si>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</si>
  <si>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</si>
  <si>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</si>
  <si>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</si>
  <si>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</si>
  <si>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</si>
  <si>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</si>
  <si>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</si>
  <si>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</si>
  <si>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</si>
  <si>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</si>
  <si>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</si>
  <si>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</si>
  <si>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</si>
  <si>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</si>
  <si>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</si>
  <si>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</si>
  <si>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</si>
  <si>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</si>
  <si>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</si>
  <si>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</si>
  <si>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</si>
  <si>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</si>
  <si>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</si>
  <si>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</si>
  <si>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</si>
  <si>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</si>
  <si>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</si>
  <si>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</si>
  <si>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</si>
  <si>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</si>
  <si>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</si>
  <si>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</si>
  <si>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</si>
  <si>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</si>
  <si>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</si>
  <si>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</si>
  <si>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</si>
  <si>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</si>
  <si>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</si>
  <si>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</si>
  <si>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</si>
  <si>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</si>
  <si>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</si>
  <si>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</si>
  <si>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</si>
  <si>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</si>
  <si>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</si>
  <si>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</si>
  <si>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</si>
  <si>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</si>
  <si>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</si>
  <si>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</si>
  <si>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</si>
  <si>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</si>
  <si>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</si>
  <si>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</si>
  <si>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</si>
  <si>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</si>
  <si>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</si>
  <si>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</si>
  <si>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</si>
  <si>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</si>
  <si>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</si>
  <si>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</si>
  <si>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</si>
  <si>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</si>
  <si>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</si>
  <si>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</si>
  <si>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</si>
  <si>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</si>
  <si>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</si>
  <si>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</si>
  <si>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</si>
  <si>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</si>
  <si>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</si>
  <si>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</si>
  <si>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</si>
  <si>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</si>
  <si>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</si>
  <si>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</si>
  <si>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</si>
  <si>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</si>
  <si>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</si>
  <si>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</si>
  <si>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</si>
  <si>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</si>
  <si>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</si>
  <si>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</si>
  <si>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</si>
  <si>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</si>
  <si>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</si>
  <si>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</si>
  <si>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</si>
  <si>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</si>
  <si>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</si>
  <si>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</si>
  <si>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</si>
  <si>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</si>
  <si>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</si>
  <si>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</si>
  <si>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</si>
  <si>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</si>
  <si>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</si>
  <si>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</si>
  <si>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</si>
  <si>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</si>
  <si>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</si>
  <si>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</si>
  <si>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</si>
  <si>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</si>
  <si>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</si>
  <si>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</si>
  <si>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</si>
  <si>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</si>
  <si>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</si>
  <si>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</si>
  <si>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</si>
  <si>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</si>
  <si>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</si>
  <si>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</si>
  <si>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</si>
  <si>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</si>
  <si>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</si>
  <si>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</si>
  <si>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</si>
  <si>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</si>
  <si>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</si>
  <si>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</si>
  <si>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</si>
  <si>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</si>
  <si>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</si>
  <si>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</si>
  <si>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</si>
  <si>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</si>
  <si>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</si>
  <si>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</si>
  <si>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</si>
  <si>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</si>
  <si>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</si>
  <si>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</si>
  <si>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</si>
  <si>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</si>
  <si>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</si>
  <si>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</si>
  <si>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</si>
  <si>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</si>
  <si>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</si>
  <si>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</si>
  <si>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</si>
  <si>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</si>
  <si>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</si>
  <si>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</si>
  <si>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</si>
  <si>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</si>
  <si>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</si>
  <si>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</si>
  <si>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</si>
  <si>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</si>
  <si>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</si>
  <si>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</si>
  <si>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</si>
  <si>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</si>
  <si>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</si>
  <si>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</si>
  <si>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</si>
  <si>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</si>
  <si>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</si>
  <si>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</si>
  <si>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</si>
  <si>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</si>
  <si>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</si>
  <si>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</si>
  <si>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</si>
  <si>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</si>
  <si>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</si>
  <si>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</si>
  <si>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</si>
  <si>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</si>
  <si>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</si>
  <si>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</si>
  <si>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</si>
  <si>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</si>
  <si>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</si>
  <si>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</si>
  <si>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</si>
  <si>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</si>
  <si>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</si>
  <si>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</si>
  <si>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</si>
  <si>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</si>
  <si>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</si>
  <si>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</si>
  <si>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</si>
  <si>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</si>
  <si>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</si>
  <si>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</si>
  <si>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</si>
  <si>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</si>
  <si>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</si>
  <si>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</si>
  <si>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</si>
  <si>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</si>
  <si>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</si>
  <si>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</si>
  <si>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</si>
  <si>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</si>
  <si>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</si>
  <si>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</si>
  <si>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</si>
  <si>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</si>
  <si>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</si>
  <si>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</si>
  <si>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</si>
  <si>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</si>
  <si>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</si>
  <si>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</si>
  <si>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</si>
  <si>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</si>
  <si>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</si>
  <si>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</si>
  <si>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</si>
  <si>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</si>
  <si>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</si>
  <si>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</si>
  <si>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</si>
  <si>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</si>
  <si>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</si>
  <si>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</si>
  <si>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</si>
  <si>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</si>
  <si>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</si>
  <si>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</si>
  <si>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</si>
  <si>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</si>
  <si>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</si>
  <si>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</si>
  <si>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</si>
  <si>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</si>
  <si>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</si>
  <si>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</si>
  <si>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</si>
  <si>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</si>
  <si>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</si>
  <si>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</si>
  <si>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</si>
  <si>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</si>
  <si>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</si>
  <si>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</si>
  <si>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</si>
  <si>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</si>
  <si>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</si>
  <si>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</si>
  <si>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</si>
  <si>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</si>
  <si>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</si>
  <si>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</si>
  <si>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</si>
  <si>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</si>
  <si>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</si>
  <si>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</si>
  <si>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</si>
  <si>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</si>
  <si>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</si>
  <si>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</si>
  <si>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</si>
  <si>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</si>
  <si>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</si>
  <si>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</si>
  <si>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</si>
  <si>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</si>
  <si>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</si>
  <si>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</si>
  <si>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</si>
  <si>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</si>
  <si>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</si>
  <si>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</si>
  <si>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</si>
  <si>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</si>
  <si>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</si>
  <si>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</si>
  <si>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</si>
  <si>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</si>
  <si>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</si>
  <si>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</si>
  <si>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</si>
  <si>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</si>
  <si>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</si>
  <si>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</si>
  <si>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</si>
  <si>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</si>
  <si>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</si>
  <si>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</si>
  <si>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</si>
  <si>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</si>
  <si>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</si>
  <si>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</si>
  <si>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</si>
  <si>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</si>
  <si>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</si>
  <si>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</si>
  <si>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</si>
  <si>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</si>
  <si>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</si>
  <si>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</si>
  <si>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</si>
  <si>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</si>
  <si>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</si>
  <si>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</si>
  <si>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</si>
  <si>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</si>
  <si>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</si>
  <si>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</si>
  <si>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</si>
  <si>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</si>
  <si>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</si>
  <si>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</si>
  <si>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</si>
  <si>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</si>
  <si>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</si>
  <si>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</si>
  <si>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</si>
  <si>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</si>
  <si>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</si>
  <si>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</si>
  <si>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</si>
  <si>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</si>
  <si>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</si>
  <si>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</si>
  <si>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</si>
  <si>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</si>
  <si>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</si>
  <si>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</si>
  <si>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</si>
  <si>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</si>
  <si>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</si>
  <si>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</si>
  <si>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</si>
  <si>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</si>
  <si>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</si>
  <si>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</si>
  <si>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</si>
  <si>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</si>
  <si>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</si>
  <si>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</si>
  <si>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</si>
  <si>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</si>
  <si>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</si>
  <si>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</si>
  <si>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</si>
  <si>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</si>
  <si>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</si>
  <si>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</si>
  <si>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</si>
  <si>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</si>
  <si>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</si>
  <si>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</si>
  <si>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</si>
  <si>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</si>
  <si>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</si>
  <si>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</si>
  <si>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</si>
  <si>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</si>
  <si>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</si>
  <si>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</si>
  <si>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</si>
  <si>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</si>
  <si>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</si>
  <si>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</si>
  <si>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</si>
  <si>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</si>
  <si>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</si>
  <si>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</si>
  <si>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</si>
  <si>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</si>
  <si>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</si>
  <si>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</si>
  <si>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</si>
  <si>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</si>
  <si>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</si>
  <si>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</si>
  <si>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</si>
  <si>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</si>
  <si>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</si>
  <si>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</si>
  <si>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</si>
  <si>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</si>
  <si>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</si>
  <si>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</si>
  <si>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</si>
  <si>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</si>
  <si>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</si>
  <si>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</si>
  <si>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</si>
  <si>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</si>
  <si>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</si>
  <si>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</si>
  <si>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</si>
  <si>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</si>
  <si>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</si>
  <si>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</si>
  <si>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</si>
  <si>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</si>
  <si>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</si>
  <si>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</si>
  <si>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</si>
  <si>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</si>
  <si>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</si>
  <si>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</si>
  <si>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</si>
  <si>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</si>
  <si>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</si>
  <si>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</si>
  <si>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</si>
  <si>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</si>
  <si>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</si>
  <si>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</si>
  <si>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</si>
  <si>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</si>
  <si>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</si>
  <si>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</si>
  <si>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</si>
  <si>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</si>
  <si>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</si>
  <si>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</si>
  <si>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</si>
  <si>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</si>
  <si>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</si>
  <si>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</si>
  <si>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</si>
  <si>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</si>
  <si>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</si>
  <si>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</si>
  <si>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</si>
  <si>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</si>
  <si>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</si>
  <si>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</si>
  <si>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</si>
  <si>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</si>
  <si>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</si>
  <si>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</si>
  <si>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</si>
  <si>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</si>
  <si>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</si>
  <si>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</si>
  <si>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</si>
  <si>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</si>
  <si>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</si>
  <si>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</si>
  <si>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</si>
  <si>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</si>
  <si>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</si>
  <si>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</si>
  <si>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</si>
  <si>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</si>
  <si>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</si>
  <si>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</si>
  <si>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</si>
  <si>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</si>
  <si>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</si>
  <si>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</si>
  <si>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</si>
  <si>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</si>
  <si>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</si>
  <si>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</si>
  <si>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</si>
  <si>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</si>
  <si>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</si>
  <si>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</si>
  <si>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</si>
  <si>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</si>
  <si>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</si>
  <si>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</si>
  <si>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</si>
  <si>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</si>
  <si>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</si>
  <si>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</si>
  <si>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</si>
  <si>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</si>
  <si>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</si>
  <si>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</si>
  <si>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</si>
  <si>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</si>
  <si>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</si>
  <si>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</si>
  <si>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</si>
  <si>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</si>
  <si>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</si>
  <si>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</si>
  <si>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</si>
  <si>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</si>
  <si>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</si>
  <si>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</si>
  <si>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</si>
  <si>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</si>
  <si>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</si>
  <si>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</si>
  <si>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</si>
  <si>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</si>
  <si>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</si>
  <si>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</si>
  <si>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</si>
  <si>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</si>
  <si>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</si>
  <si>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</si>
  <si>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</si>
  <si>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</si>
  <si>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</si>
  <si>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</si>
  <si>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</si>
  <si>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</si>
  <si>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</si>
  <si>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</si>
  <si>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</si>
  <si>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</si>
  <si>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</si>
  <si>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</si>
  <si>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</si>
  <si>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</si>
  <si>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</si>
  <si>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</si>
  <si>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</si>
  <si>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</si>
  <si>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</si>
  <si>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</si>
  <si>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</si>
  <si>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</si>
  <si>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</si>
  <si>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</si>
  <si>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</si>
  <si>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</si>
  <si>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</si>
  <si>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</si>
  <si>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</si>
  <si>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</si>
  <si>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</si>
  <si>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</si>
  <si>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</si>
  <si>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</si>
  <si>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</si>
  <si>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</si>
  <si>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</si>
  <si>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</si>
  <si>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</si>
  <si>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</si>
  <si>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</si>
  <si>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</si>
  <si>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</si>
  <si>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</si>
  <si>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</si>
  <si>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</si>
  <si>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</si>
  <si>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</si>
  <si>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</si>
  <si>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</si>
  <si>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</si>
  <si>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</si>
  <si>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</si>
  <si>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</si>
  <si>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</si>
  <si>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</si>
  <si>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</si>
  <si>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</si>
  <si>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</si>
  <si>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</si>
  <si>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</si>
  <si>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</si>
  <si>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</si>
  <si>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</si>
  <si>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</si>
  <si>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</si>
  <si>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</si>
  <si>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</si>
  <si>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</si>
  <si>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</si>
  <si>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</si>
  <si>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</si>
  <si>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</si>
  <si>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</si>
  <si>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</si>
  <si>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</si>
  <si>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</si>
  <si>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</si>
  <si>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</si>
  <si>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</si>
  <si>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</si>
  <si>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</si>
  <si>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</si>
  <si>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</si>
  <si>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</si>
  <si>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</si>
  <si>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</si>
  <si>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</si>
  <si>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</si>
  <si>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</si>
  <si>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</si>
  <si>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</si>
  <si>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</si>
  <si>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</si>
  <si>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</si>
  <si>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</si>
  <si>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</si>
  <si>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</si>
  <si>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</si>
  <si>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</si>
  <si>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</si>
  <si>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</si>
  <si>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</si>
  <si>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</si>
  <si>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</si>
  <si>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</si>
  <si>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</si>
  <si>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</si>
  <si>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</si>
  <si>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</si>
  <si>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</si>
  <si>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</si>
  <si>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</si>
  <si>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</si>
  <si>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</si>
  <si>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</si>
  <si>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</si>
  <si>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</si>
  <si>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</si>
  <si>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</si>
  <si>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</si>
  <si>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</si>
  <si>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</si>
  <si>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</si>
  <si>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</si>
  <si>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</si>
  <si>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</si>
  <si>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</si>
  <si>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</si>
  <si>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</si>
  <si>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</si>
  <si>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</si>
  <si>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</si>
  <si>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</si>
  <si>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</si>
  <si>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</si>
  <si>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</si>
  <si>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</si>
  <si>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</si>
  <si>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</si>
  <si>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</si>
  <si>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</si>
  <si>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</si>
  <si>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</si>
  <si>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</si>
  <si>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</si>
  <si>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</si>
  <si>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</si>
  <si>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</si>
  <si>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</si>
  <si>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</si>
  <si>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</si>
  <si>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</si>
  <si>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</si>
  <si>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</si>
  <si>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</si>
  <si>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</si>
  <si>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</si>
  <si>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</si>
  <si>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</si>
  <si>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</si>
  <si>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</si>
  <si>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</si>
  <si>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</si>
  <si>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</si>
  <si>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</si>
  <si>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</si>
  <si>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</si>
  <si>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</si>
  <si>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</si>
  <si>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</si>
  <si>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</si>
  <si>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</si>
  <si>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</si>
  <si>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</si>
  <si>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</si>
  <si>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</si>
  <si>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</si>
  <si>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</si>
  <si>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</si>
  <si>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</si>
  <si>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</si>
  <si>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</si>
  <si>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</si>
  <si>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</si>
  <si>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</si>
  <si>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</si>
  <si>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</si>
  <si>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</si>
  <si>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</si>
  <si>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</si>
  <si>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</si>
  <si>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</si>
  <si>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</si>
  <si>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</si>
  <si>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</si>
  <si>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</si>
  <si>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</si>
  <si>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</si>
  <si>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</si>
  <si>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</si>
  <si>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</si>
  <si>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</si>
  <si>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</si>
  <si>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</si>
  <si>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</si>
  <si>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</si>
  <si>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</si>
  <si>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</si>
  <si>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</si>
  <si>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</si>
  <si>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</si>
  <si>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</si>
  <si>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</si>
  <si>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</si>
  <si>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</si>
  <si>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</si>
  <si>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</si>
  <si>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</si>
  <si>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</si>
  <si>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</si>
  <si>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</si>
  <si>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</si>
  <si>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</si>
  <si>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</si>
  <si>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</si>
  <si>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</si>
  <si>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</si>
  <si>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</si>
  <si>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</si>
  <si>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</si>
  <si>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</si>
  <si>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</si>
  <si>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</si>
  <si>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</si>
  <si>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</si>
  <si>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</si>
  <si>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</si>
  <si>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</si>
  <si>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</si>
  <si>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</si>
  <si>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</si>
  <si>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</si>
  <si>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</si>
  <si>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</si>
  <si>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</si>
  <si>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</si>
  <si>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</si>
  <si>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</si>
  <si>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</si>
  <si>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</si>
  <si>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</si>
  <si>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</si>
  <si>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</si>
  <si>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</si>
  <si>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</si>
  <si>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</si>
  <si>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</si>
  <si>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</si>
  <si>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</si>
  <si>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</si>
  <si>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</si>
  <si>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</si>
  <si>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</si>
  <si>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</si>
  <si>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</si>
  <si>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</si>
  <si>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</si>
  <si>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</si>
  <si>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</si>
  <si>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</si>
  <si>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</si>
  <si>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</si>
  <si>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</si>
  <si>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</si>
  <si>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</si>
  <si>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</si>
  <si>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</si>
  <si>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</si>
  <si>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</si>
  <si>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</si>
  <si>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</si>
  <si>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</si>
  <si>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</si>
  <si>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</si>
  <si>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</si>
  <si>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</si>
  <si>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</si>
  <si>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</si>
  <si>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</si>
  <si>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</si>
  <si>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</si>
  <si>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</si>
  <si>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</si>
  <si>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</si>
  <si>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</si>
  <si>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</si>
  <si>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</si>
  <si>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</si>
  <si>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</si>
  <si>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</si>
  <si>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</si>
  <si>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</si>
  <si>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</si>
  <si>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</si>
  <si>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</si>
  <si>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</si>
  <si>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</si>
  <si>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</si>
  <si>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</si>
  <si>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</si>
  <si>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</si>
  <si>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</si>
  <si>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</si>
  <si>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</si>
  <si>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</si>
  <si>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</si>
  <si>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</si>
  <si>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</si>
  <si>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</si>
  <si>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</si>
  <si>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</si>
  <si>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</si>
  <si>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</si>
  <si>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</si>
  <si>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</si>
  <si>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</si>
  <si>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</si>
  <si>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</si>
  <si>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</si>
  <si>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</si>
  <si>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</si>
  <si>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</si>
  <si>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</si>
  <si>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</si>
  <si>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</si>
  <si>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</si>
  <si>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</si>
  <si>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</si>
  <si>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</si>
  <si>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</si>
  <si>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</si>
  <si>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</si>
  <si>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</si>
  <si>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</si>
  <si>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</si>
  <si>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</si>
  <si>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</si>
  <si>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</si>
  <si>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</si>
  <si>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</si>
  <si>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</si>
  <si>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</si>
  <si>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</si>
  <si>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</si>
  <si>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</si>
  <si>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</si>
  <si>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</si>
  <si>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</si>
  <si>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</si>
  <si>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</si>
  <si>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</si>
  <si>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</si>
  <si>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</si>
  <si>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</si>
  <si>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</si>
  <si>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</si>
  <si>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</si>
  <si>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</si>
  <si>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</si>
  <si>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</si>
  <si>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</si>
  <si>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</si>
  <si>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</si>
  <si>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</si>
  <si>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</si>
  <si>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</si>
  <si>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</si>
  <si>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</si>
  <si>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</si>
  <si>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</si>
  <si>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</si>
  <si>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</si>
  <si>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</si>
  <si>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</si>
  <si>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</si>
  <si>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</si>
  <si>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</si>
  <si>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</si>
  <si>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</si>
  <si>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</si>
  <si>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</si>
  <si>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</si>
  <si>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</si>
  <si>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</si>
  <si>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</si>
  <si>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</si>
  <si>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</si>
  <si>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</si>
  <si>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</si>
  <si>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</si>
  <si>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</si>
  <si>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</si>
  <si>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</si>
  <si>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</si>
  <si>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</si>
  <si>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</si>
  <si>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</si>
  <si>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</si>
  <si>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</si>
  <si>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</si>
  <si>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</si>
  <si>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</si>
  <si>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</si>
  <si>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</si>
  <si>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</si>
  <si>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</si>
  <si>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</si>
  <si>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</si>
  <si>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</si>
  <si>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</si>
  <si>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</si>
  <si>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</si>
  <si>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</si>
  <si>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</si>
  <si>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</si>
  <si>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</si>
  <si>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</si>
  <si>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</si>
  <si>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</si>
  <si>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</si>
  <si>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</si>
  <si>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</si>
  <si>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</si>
  <si>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</si>
  <si>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</si>
  <si>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</si>
  <si>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</si>
  <si>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</si>
  <si>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</si>
  <si>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</si>
  <si>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</si>
  <si>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</si>
  <si>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</si>
  <si>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</si>
  <si>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</si>
  <si>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</si>
  <si>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</si>
  <si>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</si>
  <si>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</si>
  <si>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</si>
  <si>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</si>
  <si>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</si>
  <si>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</si>
  <si>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</si>
  <si>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</si>
  <si>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</si>
  <si>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</si>
  <si>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</si>
  <si>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</si>
  <si>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</si>
  <si>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</si>
  <si>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</si>
  <si>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</si>
  <si>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</si>
  <si>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</si>
  <si>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</si>
  <si>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</si>
  <si>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</si>
  <si>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</si>
  <si>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</si>
  <si>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</si>
  <si>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</si>
  <si>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</si>
  <si>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</si>
  <si>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</si>
  <si>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</si>
  <si>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</si>
  <si>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</si>
  <si>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</si>
  <si>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</si>
  <si>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</si>
  <si>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</si>
  <si>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</si>
  <si>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</si>
  <si>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</si>
  <si>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</si>
  <si>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</si>
  <si>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</si>
  <si>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</si>
  <si>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</si>
  <si>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</si>
  <si>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</si>
  <si>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</si>
  <si>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</si>
  <si>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</si>
  <si>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</si>
  <si>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</si>
  <si>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</si>
  <si>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</si>
  <si>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</si>
  <si>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</si>
  <si>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</si>
  <si>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</si>
  <si>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</si>
  <si>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</si>
  <si>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</si>
  <si>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</si>
  <si>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</si>
  <si>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</si>
  <si>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</si>
  <si>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</si>
  <si>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</si>
  <si>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</si>
  <si>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</si>
  <si>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</si>
  <si>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</si>
  <si>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</si>
  <si>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</si>
  <si>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</si>
  <si>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</si>
  <si>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</si>
  <si>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</si>
  <si>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</si>
  <si>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</si>
  <si>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</si>
  <si>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</si>
  <si>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</si>
  <si>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</si>
  <si>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</si>
  <si>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</si>
  <si>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</si>
  <si>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</si>
  <si>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</si>
  <si>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</si>
  <si>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</si>
  <si>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</si>
  <si>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</si>
  <si>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</si>
  <si>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</si>
  <si>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</si>
  <si>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</si>
  <si>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</si>
  <si>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</si>
  <si>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</si>
  <si>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</si>
  <si>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</si>
  <si>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</si>
  <si>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</si>
  <si>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</si>
  <si>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</si>
  <si>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</si>
  <si>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</si>
  <si>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</si>
  <si>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</si>
  <si>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</si>
  <si>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</si>
  <si>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</si>
  <si>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</si>
  <si>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</si>
  <si>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</si>
  <si>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</si>
  <si>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</si>
  <si>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</si>
  <si>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</si>
  <si>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</si>
  <si>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</si>
  <si>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</si>
  <si>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</si>
  <si>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</si>
  <si>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</si>
  <si>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</si>
  <si>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</si>
  <si>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</si>
  <si>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</si>
  <si>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</si>
  <si>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</si>
  <si>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</si>
  <si>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</si>
  <si>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</si>
  <si>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</si>
  <si>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</si>
  <si>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</si>
  <si>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</si>
  <si>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</si>
  <si>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</si>
  <si>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</si>
  <si>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</si>
  <si>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</si>
  <si>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</si>
  <si>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</si>
  <si>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</si>
  <si>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</si>
  <si>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</si>
  <si>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</si>
  <si>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</si>
  <si>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</si>
  <si>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</si>
  <si>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</si>
  <si>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</si>
  <si>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</si>
  <si>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</si>
  <si>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</si>
  <si>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</si>
  <si>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</si>
  <si>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</si>
  <si>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</si>
  <si>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</si>
  <si>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</si>
  <si>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</si>
  <si>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</si>
  <si>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</si>
  <si>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</si>
  <si>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</si>
  <si>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</si>
  <si>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</si>
  <si>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</si>
  <si>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</si>
  <si>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</si>
  <si>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</si>
  <si>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</si>
  <si>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</si>
  <si>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</si>
  <si>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</si>
  <si>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</si>
  <si>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</si>
  <si>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</si>
  <si>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</si>
  <si>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</si>
  <si>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</si>
  <si>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</si>
  <si>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</si>
  <si>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</si>
  <si>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</si>
  <si>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</si>
  <si>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</si>
  <si>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</si>
  <si>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</si>
  <si>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</si>
  <si>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</si>
  <si>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</si>
  <si>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</si>
  <si>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</si>
  <si>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</si>
  <si>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</si>
  <si>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</si>
  <si>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</si>
  <si>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</si>
  <si>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</si>
  <si>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</si>
  <si>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</si>
  <si>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</si>
  <si>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</si>
  <si>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</si>
  <si>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</si>
  <si>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</si>
  <si>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</si>
  <si>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</si>
  <si>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</si>
  <si>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</si>
  <si>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</si>
  <si>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</si>
  <si>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</si>
  <si>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</si>
  <si>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</si>
  <si>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</si>
  <si>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</si>
  <si>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</si>
  <si>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</si>
  <si>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</si>
  <si>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</si>
  <si>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</si>
  <si>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</si>
  <si>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</si>
  <si>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</si>
  <si>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</si>
  <si>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</si>
  <si>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</si>
  <si>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</si>
  <si>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</si>
  <si>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</si>
  <si>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</si>
  <si>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</si>
  <si>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</si>
  <si>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</si>
  <si>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</si>
  <si>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</si>
  <si>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</si>
  <si>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</si>
  <si>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</si>
  <si>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</si>
  <si>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</si>
  <si>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</si>
  <si>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</si>
  <si>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</si>
  <si>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</si>
  <si>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</si>
  <si>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</si>
  <si>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</si>
  <si>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</si>
  <si>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</si>
  <si>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</si>
  <si>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</si>
  <si>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</si>
  <si>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</si>
  <si>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</si>
  <si>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</si>
  <si>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</si>
  <si>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</si>
  <si>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</si>
  <si>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</si>
  <si>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</si>
  <si>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</si>
  <si>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</si>
  <si>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</si>
  <si>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</si>
  <si>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</si>
  <si>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</si>
  <si>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</si>
  <si>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</si>
  <si>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</si>
  <si>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</si>
  <si>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</si>
  <si>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</si>
  <si>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</si>
  <si>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</si>
  <si>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</si>
  <si>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</si>
  <si>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</si>
  <si>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</si>
  <si>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</si>
  <si>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</si>
  <si>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</si>
  <si>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</si>
  <si>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</si>
  <si>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</si>
  <si>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</si>
  <si>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</si>
  <si>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</si>
  <si>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</si>
  <si>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</si>
  <si>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</si>
  <si>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</si>
  <si>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</si>
  <si>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</si>
  <si>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</si>
  <si>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</si>
  <si>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</si>
  <si>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</si>
  <si>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</si>
  <si>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</si>
  <si>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</si>
  <si>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</si>
  <si>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</si>
  <si>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</si>
  <si>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</si>
  <si>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</si>
  <si>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</si>
  <si>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</si>
  <si>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</si>
  <si>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</si>
  <si>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</si>
  <si>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</si>
  <si>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</si>
  <si>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</si>
  <si>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</si>
  <si>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</si>
  <si>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</si>
  <si>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</si>
  <si>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</si>
  <si>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</si>
  <si>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</si>
  <si>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</si>
  <si>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</si>
  <si>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</si>
  <si>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</si>
  <si>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</si>
  <si>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</si>
  <si>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</si>
  <si>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</si>
  <si>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</si>
  <si>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</si>
  <si>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</si>
  <si>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</si>
  <si>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</si>
  <si>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</si>
  <si>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</si>
  <si>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</si>
  <si>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</si>
  <si>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</si>
  <si>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</si>
  <si>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</si>
  <si>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</si>
  <si>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</si>
  <si>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</si>
  <si>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</si>
  <si>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</si>
  <si>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</si>
  <si>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</si>
  <si>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</si>
  <si>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</si>
  <si>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</si>
  <si>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</si>
  <si>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</si>
  <si>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</si>
  <si>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</si>
  <si>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</si>
  <si>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</si>
  <si>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</si>
  <si>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</si>
  <si>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</si>
  <si>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</si>
  <si>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</si>
  <si>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</si>
  <si>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</si>
  <si>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</si>
  <si>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</si>
  <si>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</si>
  <si>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</si>
  <si>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</si>
  <si>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</si>
  <si>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</si>
  <si>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</si>
  <si>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</si>
  <si>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</si>
  <si>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</si>
  <si>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</si>
  <si>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</si>
  <si>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</si>
  <si>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</si>
  <si>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</si>
  <si>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</si>
  <si>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</si>
  <si>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</si>
  <si>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</si>
  <si>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</si>
  <si>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</si>
  <si>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</si>
  <si>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</si>
  <si>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</si>
  <si>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</si>
  <si>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</si>
  <si>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</si>
  <si>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</si>
  <si>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</si>
  <si>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</si>
  <si>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</si>
  <si>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</si>
  <si>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</si>
  <si>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</si>
  <si>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</si>
  <si>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</si>
  <si>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</si>
  <si>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</si>
  <si>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</si>
  <si>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</si>
  <si>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</si>
  <si>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</si>
  <si>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</si>
  <si>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</si>
  <si>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</si>
  <si>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</si>
  <si>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</si>
  <si>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</si>
  <si>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</si>
  <si>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</si>
  <si>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</si>
  <si>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</si>
  <si>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</si>
  <si>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</si>
  <si>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</si>
  <si>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</si>
  <si>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</si>
  <si>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</si>
  <si>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</si>
  <si>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</si>
  <si>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</si>
  <si>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</si>
  <si>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</si>
  <si>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</si>
  <si>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</si>
  <si>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</si>
  <si>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</si>
  <si>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</si>
  <si>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</si>
  <si>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</si>
  <si>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</si>
  <si>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</si>
  <si>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</si>
  <si>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</si>
  <si>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</si>
  <si>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</si>
  <si>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</si>
  <si>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</si>
  <si>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</si>
  <si>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</si>
  <si>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</si>
  <si>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</si>
  <si>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</si>
  <si>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</si>
  <si>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</si>
  <si>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</si>
  <si>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</si>
  <si>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</si>
  <si>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</si>
  <si>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</si>
  <si>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</si>
  <si>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</si>
  <si>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</si>
  <si>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</si>
  <si>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</si>
  <si>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</si>
  <si>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</si>
  <si>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</si>
  <si>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</si>
  <si>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</si>
  <si>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</si>
  <si>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</si>
  <si>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</si>
  <si>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</si>
  <si>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</si>
  <si>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</si>
  <si>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</si>
  <si>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</si>
  <si>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</si>
  <si>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</si>
  <si>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</si>
  <si>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</si>
  <si>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</si>
  <si>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</si>
  <si>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</si>
  <si>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</si>
  <si>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</si>
  <si>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</si>
  <si>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</si>
  <si>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</si>
  <si>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</si>
  <si>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</si>
  <si>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</si>
  <si>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</si>
  <si>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</si>
  <si>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</si>
  <si>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</si>
  <si>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</si>
  <si>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</si>
  <si>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</si>
  <si>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</si>
  <si>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</si>
  <si>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</si>
  <si>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</si>
  <si>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</si>
  <si>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</si>
  <si>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</si>
  <si>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</si>
  <si>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</si>
  <si>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</si>
  <si>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</si>
  <si>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</si>
  <si>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</si>
  <si>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</si>
  <si>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</si>
  <si>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</si>
  <si>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</si>
  <si>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</si>
  <si>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</si>
  <si>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</si>
  <si>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</si>
  <si>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</si>
  <si>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</si>
  <si>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</si>
  <si>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</si>
  <si>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</si>
  <si>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</si>
  <si>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</si>
  <si>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</si>
  <si>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</si>
  <si>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</si>
  <si>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</si>
  <si>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</si>
  <si>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</si>
  <si>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</si>
  <si>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</si>
  <si>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</si>
  <si>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</si>
  <si>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</si>
  <si>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</si>
  <si>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</si>
  <si>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</si>
  <si>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</si>
  <si>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</si>
  <si>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</si>
  <si>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</si>
  <si>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</si>
  <si>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</si>
  <si>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</si>
  <si>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</si>
  <si>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</si>
  <si>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</si>
  <si>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</si>
  <si>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</si>
  <si>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</si>
  <si>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</si>
  <si>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</si>
  <si>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</si>
  <si>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</si>
  <si>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</si>
  <si>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</si>
  <si>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</si>
  <si>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</si>
  <si>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</si>
  <si>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</si>
  <si>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</si>
  <si>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</si>
  <si>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</si>
  <si>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</si>
  <si>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</si>
  <si>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</si>
  <si>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</si>
  <si>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</si>
  <si>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</si>
  <si>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</si>
  <si>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</si>
  <si>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</si>
  <si>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</si>
  <si>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</si>
  <si>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</si>
  <si>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</si>
  <si>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</si>
  <si>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</si>
  <si>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</si>
  <si>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</si>
  <si>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</si>
  <si>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</si>
  <si>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</si>
  <si>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</si>
  <si>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</si>
  <si>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</si>
  <si>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</si>
  <si>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</si>
  <si>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</si>
  <si>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</si>
  <si>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</si>
  <si>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</si>
  <si>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</si>
  <si>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</si>
  <si>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</si>
  <si>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</si>
  <si>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</si>
  <si>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</si>
  <si>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</si>
  <si>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</si>
  <si>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</si>
  <si>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</si>
  <si>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</si>
  <si>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</si>
  <si>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</si>
  <si>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</si>
  <si>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</si>
  <si>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</si>
  <si>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</si>
  <si>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</si>
  <si>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</si>
  <si>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</si>
  <si>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</si>
  <si>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</si>
  <si>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</si>
  <si>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</si>
  <si>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</si>
  <si>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</si>
  <si>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</si>
  <si>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</si>
  <si>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</si>
  <si>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</si>
  <si>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</si>
  <si>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</si>
  <si>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</si>
  <si>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</si>
  <si>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</si>
  <si>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</si>
  <si>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</si>
  <si>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</si>
  <si>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</si>
  <si>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</si>
  <si>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</si>
  <si>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</si>
  <si>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</si>
  <si>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</si>
  <si>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</si>
  <si>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</si>
  <si>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</si>
  <si>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</si>
  <si>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</si>
  <si>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</si>
  <si>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</si>
  <si>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</si>
  <si>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</si>
  <si>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</si>
  <si>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</si>
  <si>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</si>
  <si>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</si>
  <si>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</si>
  <si>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</si>
  <si>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</si>
  <si>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</si>
  <si>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</si>
  <si>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</si>
  <si>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</si>
  <si>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</si>
  <si>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</si>
  <si>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</si>
  <si>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</si>
  <si>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</si>
  <si>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</si>
  <si>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</si>
  <si>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</si>
  <si>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</si>
  <si>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</si>
  <si>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</si>
  <si>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</si>
  <si>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</si>
  <si>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</si>
  <si>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</si>
  <si>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</si>
  <si>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</si>
  <si>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</si>
  <si>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</si>
  <si>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</si>
  <si>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</si>
  <si>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</si>
  <si>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</si>
  <si>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</si>
  <si>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</si>
  <si>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</si>
  <si>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</si>
  <si>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</si>
  <si>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</si>
  <si>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</si>
  <si>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</si>
  <si>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</si>
  <si>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</si>
  <si>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</si>
  <si>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</si>
  <si>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</si>
  <si>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</si>
  <si>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</si>
  <si>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</si>
  <si>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</si>
  <si>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</si>
  <si>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</si>
  <si>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</si>
  <si>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</si>
  <si>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</si>
  <si>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</si>
  <si>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</si>
  <si>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</si>
  <si>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</si>
  <si>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</si>
  <si>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</si>
  <si>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</si>
  <si>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</si>
  <si>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</si>
  <si>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</si>
  <si>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</si>
  <si>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</si>
  <si>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</si>
  <si>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</si>
  <si>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</si>
  <si>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</si>
  <si>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</si>
  <si>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</si>
  <si>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</si>
  <si>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</si>
  <si>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</si>
  <si>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</si>
  <si>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</si>
  <si>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</si>
  <si>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</si>
  <si>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</si>
  <si>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</si>
  <si>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</si>
  <si>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</si>
  <si>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</si>
  <si>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</si>
  <si>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</si>
  <si>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</si>
  <si>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</si>
  <si>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</si>
  <si>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</si>
  <si>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</si>
  <si>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</si>
  <si>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</si>
  <si>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</si>
  <si>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</si>
  <si>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</si>
  <si>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</si>
  <si>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</si>
  <si>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</si>
  <si>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</si>
  <si>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</si>
  <si>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</si>
  <si>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</si>
  <si>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</si>
  <si>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</si>
  <si>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</si>
  <si>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</si>
  <si>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</si>
  <si>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</si>
  <si>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</si>
  <si>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</si>
  <si>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</si>
  <si>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</si>
  <si>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</si>
  <si>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</si>
  <si>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</si>
  <si>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</si>
  <si>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</si>
  <si>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</si>
  <si>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</si>
  <si>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</si>
  <si>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</si>
  <si>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</si>
  <si>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</si>
  <si>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</si>
  <si>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</si>
  <si>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</si>
  <si>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</si>
  <si>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</si>
  <si>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</si>
  <si>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</si>
  <si>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</si>
  <si>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</si>
  <si>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</si>
  <si>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</si>
  <si>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</si>
  <si>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</si>
  <si>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</si>
  <si>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</si>
  <si>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</si>
  <si>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</si>
  <si>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</si>
  <si>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</si>
  <si>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</si>
  <si>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</si>
  <si>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</si>
  <si>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</si>
  <si>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</si>
  <si>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</si>
  <si>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</si>
  <si>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</si>
  <si>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</si>
  <si>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</si>
  <si>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</si>
  <si>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</si>
  <si>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</si>
  <si>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</si>
  <si>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</si>
  <si>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</si>
  <si>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</si>
  <si>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</si>
  <si>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</si>
  <si>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</si>
  <si>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</si>
  <si>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</si>
  <si>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</si>
  <si>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</si>
  <si>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</si>
  <si>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</si>
  <si>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</si>
  <si>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</si>
  <si>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</si>
  <si>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</si>
  <si>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</si>
  <si>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</si>
  <si>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</si>
  <si>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</si>
  <si>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</si>
  <si>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</si>
  <si>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</si>
  <si>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</si>
  <si>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</si>
  <si>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</si>
  <si>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</si>
  <si>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</si>
  <si>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</si>
  <si>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</si>
  <si>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</si>
  <si>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</si>
  <si>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</si>
  <si>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</si>
  <si>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</si>
  <si>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</si>
  <si>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</si>
  <si>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</si>
  <si>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</si>
  <si>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</si>
  <si>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</si>
  <si>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</si>
  <si>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</si>
  <si>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</si>
  <si>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</si>
  <si>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</si>
  <si>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</si>
  <si>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</si>
  <si>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</si>
  <si>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</si>
  <si>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</si>
  <si>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</si>
  <si>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</si>
  <si>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</si>
  <si>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</si>
  <si>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</si>
  <si>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</si>
  <si>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</si>
  <si>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</si>
  <si>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</si>
  <si>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</si>
  <si>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</si>
  <si>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</si>
  <si>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</si>
  <si>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</si>
  <si>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</si>
  <si>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</si>
  <si>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</si>
  <si>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</si>
  <si>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</si>
  <si>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</si>
  <si>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</si>
  <si>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</si>
  <si>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</si>
  <si>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</si>
  <si>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</si>
  <si>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</si>
  <si>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</si>
  <si>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</si>
  <si>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</si>
  <si>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</si>
  <si>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</si>
  <si>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</si>
  <si>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</si>
  <si>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</si>
  <si>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</si>
  <si>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</si>
  <si>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</si>
  <si>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</si>
  <si>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</si>
  <si>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</si>
  <si>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</si>
  <si>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</si>
  <si>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</si>
  <si>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</si>
  <si>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</si>
  <si>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</si>
  <si>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</si>
  <si>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</si>
  <si>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</si>
  <si>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</si>
  <si>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</si>
  <si>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</si>
  <si>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</si>
  <si>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</si>
  <si>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</si>
  <si>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</si>
  <si>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</si>
  <si>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</si>
  <si>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</si>
  <si>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</si>
  <si>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</si>
  <si>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</si>
  <si>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</si>
  <si>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</si>
  <si>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</si>
  <si>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</si>
  <si>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</si>
  <si>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</si>
  <si>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</si>
  <si>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</si>
  <si>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</si>
  <si>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</si>
  <si>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</si>
  <si>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</si>
  <si>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</si>
  <si>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</si>
  <si>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</si>
  <si>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</si>
  <si>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</si>
  <si>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</si>
  <si>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</si>
  <si>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</si>
  <si>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</si>
  <si>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</si>
  <si>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</si>
  <si>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</si>
  <si>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</si>
  <si>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</si>
  <si>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</si>
  <si>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</si>
  <si>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</si>
  <si>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</si>
  <si>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</si>
  <si>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</si>
  <si>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</si>
  <si>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</si>
  <si>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</si>
  <si>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</si>
  <si>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</si>
  <si>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</si>
  <si>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</si>
  <si>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</si>
  <si>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</si>
  <si>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</si>
  <si>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</si>
  <si>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</si>
  <si>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</si>
  <si>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</si>
  <si>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</si>
  <si>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</si>
  <si>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</si>
  <si>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</si>
  <si>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</si>
  <si>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</si>
  <si>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</si>
  <si>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</si>
  <si>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</si>
  <si>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</si>
  <si>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</si>
  <si>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</si>
  <si>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</si>
  <si>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</si>
  <si>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</si>
  <si>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</si>
  <si>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</si>
  <si>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</si>
  <si>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</si>
  <si>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</si>
  <si>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</si>
  <si>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</si>
  <si>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</si>
  <si>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</si>
  <si>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</si>
  <si>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</si>
  <si>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</si>
  <si>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</si>
  <si>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</si>
  <si>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</si>
  <si>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</si>
  <si>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</si>
  <si>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</si>
  <si>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</si>
  <si>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</si>
  <si>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</si>
  <si>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</si>
  <si>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</si>
  <si>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</si>
  <si>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</si>
  <si>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</si>
  <si>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</si>
  <si>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</si>
  <si>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</si>
  <si>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</si>
  <si>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</si>
  <si>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</si>
  <si>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</si>
  <si>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</si>
  <si>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</si>
  <si>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</si>
  <si>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</si>
  <si>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</si>
  <si>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</si>
  <si>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</si>
  <si>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</si>
  <si>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</si>
  <si>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</si>
  <si>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</si>
  <si>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</si>
  <si>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</si>
  <si>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</si>
  <si>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</si>
  <si>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</si>
  <si>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</si>
  <si>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</si>
  <si>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</si>
  <si>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</si>
  <si>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</si>
  <si>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</si>
  <si>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</si>
  <si>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</si>
  <si>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</si>
  <si>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</si>
  <si>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</si>
  <si>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</si>
  <si>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</si>
  <si>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</si>
  <si>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</si>
  <si>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</si>
  <si>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</si>
  <si>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</si>
  <si>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</si>
  <si>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</si>
  <si>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</si>
  <si>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</si>
  <si>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</si>
  <si>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</si>
  <si>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</si>
  <si>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</si>
  <si>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</si>
  <si>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</si>
  <si>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</si>
  <si>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</si>
  <si>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</si>
  <si>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</si>
  <si>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</si>
  <si>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</si>
  <si>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</si>
  <si>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</si>
  <si>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</si>
  <si>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</si>
  <si>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</si>
  <si>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</si>
  <si>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</si>
  <si>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</si>
  <si>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</si>
  <si>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</si>
  <si>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</si>
  <si>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</si>
  <si>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</si>
  <si>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</si>
  <si>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</si>
  <si>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</si>
  <si>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</si>
  <si>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</si>
  <si>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</si>
  <si>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</si>
  <si>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</si>
  <si>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</si>
  <si>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</si>
  <si>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</si>
  <si>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</si>
  <si>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</si>
  <si>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</si>
  <si>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</si>
  <si>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</si>
  <si>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</si>
  <si>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</si>
  <si>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</si>
  <si>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</si>
  <si>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</si>
  <si>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</si>
  <si>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</si>
  <si>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</si>
  <si>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</si>
  <si>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</si>
  <si>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</si>
  <si>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</si>
  <si>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</si>
  <si>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</si>
  <si>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</si>
  <si>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</si>
  <si>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</si>
  <si>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</si>
  <si>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</si>
  <si>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</si>
  <si>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</si>
  <si>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</si>
  <si>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</si>
  <si>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</si>
  <si>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</si>
  <si>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</si>
  <si>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</si>
  <si>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</si>
  <si>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</si>
  <si>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</si>
  <si>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</si>
  <si>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</si>
  <si>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</si>
  <si>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</si>
  <si>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</si>
  <si>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</si>
  <si>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</si>
  <si>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</si>
  <si>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</si>
  <si>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</si>
  <si>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</si>
  <si>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</si>
  <si>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</si>
  <si>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</si>
  <si>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</si>
  <si>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</si>
  <si>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</si>
  <si>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</si>
  <si>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</si>
  <si>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</si>
  <si>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</si>
  <si>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</si>
  <si>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</si>
  <si>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</si>
  <si>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</si>
  <si>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</si>
  <si>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</si>
  <si>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</si>
  <si>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</si>
  <si>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</si>
  <si>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</si>
  <si>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</si>
  <si>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</si>
  <si>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</si>
  <si>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</si>
  <si>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</si>
  <si>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</si>
  <si>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</si>
  <si>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</si>
  <si>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</si>
  <si>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</si>
  <si>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</si>
  <si>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</si>
  <si>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</si>
  <si>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</si>
  <si>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</si>
  <si>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</si>
  <si>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</si>
  <si>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</si>
  <si>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</si>
  <si>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</si>
  <si>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</si>
  <si>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</si>
  <si>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</si>
  <si>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</si>
  <si>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</si>
  <si>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</si>
  <si>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</si>
  <si>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</si>
  <si>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</si>
  <si>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</si>
  <si>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</si>
  <si>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</si>
  <si>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</si>
  <si>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</si>
  <si>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</si>
  <si>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</si>
  <si>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</si>
  <si>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</si>
  <si>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</si>
  <si>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</si>
  <si>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</si>
  <si>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</si>
  <si>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</si>
  <si>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</si>
  <si>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</si>
  <si>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</si>
  <si>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</si>
  <si>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</si>
  <si>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</si>
  <si>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</si>
  <si>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</si>
  <si>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</si>
  <si>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</si>
  <si>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</si>
  <si>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</si>
  <si>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</si>
  <si>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</si>
  <si>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</si>
  <si>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</si>
  <si>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</si>
  <si>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</si>
  <si>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</si>
  <si>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</si>
  <si>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</si>
  <si>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</si>
  <si>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</si>
  <si>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</si>
  <si>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</si>
  <si>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</si>
  <si>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</si>
  <si>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</si>
  <si>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</si>
  <si>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</si>
  <si>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</si>
  <si>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</si>
  <si>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</si>
  <si>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</si>
  <si>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</si>
  <si>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</si>
  <si>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</si>
  <si>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</si>
  <si>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</si>
  <si>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</si>
  <si>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</si>
  <si>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</si>
  <si>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</si>
  <si>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</si>
  <si>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</si>
  <si>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</si>
  <si>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</si>
  <si>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</si>
  <si>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</si>
  <si>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</si>
  <si>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</si>
  <si>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</si>
  <si>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</si>
  <si>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</si>
  <si>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</si>
  <si>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</si>
  <si>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</si>
  <si>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</si>
  <si>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</si>
  <si>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</si>
  <si>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</si>
  <si>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</si>
  <si>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</si>
  <si>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</si>
  <si>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</si>
  <si>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</si>
  <si>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</si>
  <si>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</si>
  <si>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</si>
  <si>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</si>
  <si>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</si>
  <si>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</si>
  <si>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</si>
  <si>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</si>
  <si>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</si>
  <si>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</si>
  <si>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</si>
  <si>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</si>
  <si>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</si>
  <si>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</si>
  <si>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</si>
  <si>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</si>
  <si>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</si>
  <si>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</si>
  <si>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</si>
  <si>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</si>
  <si>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</si>
  <si>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</si>
  <si>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</si>
  <si>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</si>
  <si>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</si>
  <si>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</si>
  <si>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</si>
  <si>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</si>
  <si>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</si>
  <si>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</si>
  <si>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</si>
  <si>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</si>
  <si>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</si>
  <si>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</si>
  <si>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</si>
  <si>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</si>
  <si>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</si>
  <si>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</si>
  <si>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</si>
  <si>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</si>
  <si>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</si>
  <si>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</si>
  <si>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</si>
  <si>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</si>
  <si>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</si>
  <si>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</si>
  <si>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</si>
  <si>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</si>
  <si>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</si>
  <si>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</si>
  <si>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</si>
  <si>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</si>
  <si>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</si>
  <si>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</si>
  <si>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</si>
  <si>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</si>
  <si>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</si>
  <si>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</si>
  <si>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</si>
  <si>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</si>
  <si>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</si>
  <si>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</si>
  <si>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</si>
  <si>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</si>
  <si>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</si>
  <si>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</si>
  <si>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</si>
  <si>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</si>
  <si>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</si>
  <si>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</si>
  <si>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</si>
  <si>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</si>
  <si>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</si>
  <si>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</si>
  <si>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</si>
  <si>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</si>
  <si>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</si>
  <si>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</si>
  <si>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</si>
  <si>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</si>
  <si>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</si>
  <si>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</si>
  <si>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</si>
  <si>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</si>
  <si>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</si>
  <si>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</si>
  <si>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</si>
  <si>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</si>
  <si>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</si>
  <si>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</si>
  <si>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</si>
  <si>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</si>
  <si>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</si>
  <si>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</si>
  <si>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</si>
  <si>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</si>
  <si>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</si>
  <si>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</si>
  <si>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</si>
  <si>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</si>
  <si>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</si>
  <si>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</si>
  <si>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</si>
  <si>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</si>
  <si>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</si>
  <si>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</si>
  <si>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</si>
  <si>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</si>
  <si>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</si>
  <si>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</si>
  <si>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</si>
  <si>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</si>
  <si>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</si>
  <si>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</si>
  <si>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</si>
  <si>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</si>
  <si>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</si>
  <si>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</si>
  <si>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</si>
  <si>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</si>
  <si>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</si>
  <si>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</si>
  <si>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</si>
  <si>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</si>
  <si>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</si>
  <si>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</si>
  <si>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</si>
  <si>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</si>
  <si>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</si>
  <si>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</si>
  <si>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</si>
  <si>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</si>
  <si>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</si>
  <si>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</si>
  <si>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</si>
  <si>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</si>
  <si>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</si>
  <si>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</si>
  <si>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</si>
  <si>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</si>
  <si>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</si>
  <si>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</si>
  <si>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</si>
  <si>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</si>
  <si>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</si>
  <si>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</si>
  <si>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</si>
  <si>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</si>
  <si>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</si>
  <si>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</si>
  <si>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</si>
  <si>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</si>
  <si>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</si>
  <si>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</si>
  <si>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</si>
  <si>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</si>
  <si>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</si>
  <si>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</si>
  <si>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</si>
  <si>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</si>
  <si>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</si>
  <si>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</si>
  <si>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</si>
  <si>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</si>
  <si>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</si>
  <si>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</si>
  <si>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</si>
  <si>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</si>
  <si>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</si>
  <si>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</si>
  <si>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</si>
  <si>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</si>
  <si>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</si>
  <si>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</si>
  <si>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</si>
  <si>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</si>
  <si>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</si>
  <si>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</si>
  <si>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</si>
  <si>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</si>
  <si>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</si>
  <si>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</si>
  <si>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</si>
  <si>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</si>
  <si>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</si>
  <si>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</si>
  <si>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</si>
  <si>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</si>
  <si>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</si>
  <si>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</si>
  <si>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</si>
  <si>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</si>
  <si>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</si>
  <si>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</si>
  <si>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</si>
  <si>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</si>
  <si>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</si>
  <si>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</si>
  <si>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</si>
  <si>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</si>
  <si>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</si>
  <si>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</si>
  <si>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</si>
  <si>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</si>
  <si>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</si>
  <si>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</si>
  <si>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</si>
  <si>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</si>
  <si>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</si>
  <si>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</si>
  <si>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</si>
  <si>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</si>
  <si>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</si>
  <si>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</si>
  <si>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</si>
  <si>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</si>
  <si>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</si>
  <si>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</si>
  <si>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</si>
  <si>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</si>
  <si>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</si>
  <si>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</si>
  <si>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</si>
  <si>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</si>
  <si>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</si>
  <si>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</si>
  <si>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</si>
  <si>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</si>
  <si>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</si>
  <si>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</si>
  <si>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</si>
  <si>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</si>
  <si>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</si>
  <si>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</si>
  <si>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</si>
  <si>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</si>
  <si>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</si>
  <si>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</si>
  <si>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</si>
  <si>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</si>
  <si>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</si>
  <si>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</si>
  <si>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</si>
  <si>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</si>
  <si>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</si>
  <si>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</si>
  <si>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</si>
  <si>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</si>
  <si>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</si>
  <si>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</si>
  <si>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</si>
  <si>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</si>
  <si>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</si>
  <si>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</si>
  <si>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</si>
  <si>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</si>
  <si>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</si>
  <si>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</si>
  <si>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</si>
  <si>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</si>
  <si>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</si>
  <si>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</si>
  <si>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</si>
  <si>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</si>
  <si>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</si>
  <si>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</si>
  <si>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</si>
  <si>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</si>
  <si>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</si>
  <si>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</si>
  <si>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</si>
  <si>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</si>
  <si>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</si>
  <si>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</si>
  <si>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</si>
  <si>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</si>
  <si>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</si>
  <si>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</si>
  <si>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</si>
  <si>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</si>
  <si>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</si>
  <si>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</si>
  <si>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</si>
  <si>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</si>
  <si>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</si>
  <si>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</si>
  <si>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</si>
  <si>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</si>
  <si>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</si>
  <si>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</si>
  <si>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</si>
  <si>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</si>
  <si>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</si>
  <si>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</si>
  <si>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</si>
  <si>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</si>
  <si>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</si>
  <si>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</si>
  <si>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</si>
  <si>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</si>
  <si>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</si>
  <si>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</si>
  <si>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</si>
  <si>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</si>
  <si>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</si>
  <si>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</si>
  <si>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</si>
  <si>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</si>
  <si>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</si>
  <si>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</si>
  <si>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</si>
  <si>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</si>
  <si>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</si>
  <si>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</si>
  <si>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</si>
  <si>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</si>
  <si>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</si>
  <si>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</si>
  <si>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</si>
  <si>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</si>
  <si>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</si>
  <si>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</si>
  <si>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</si>
  <si>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</si>
  <si>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</si>
  <si>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</si>
  <si>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</si>
  <si>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</si>
  <si>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</si>
  <si>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</si>
  <si>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</si>
  <si>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</si>
  <si>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</si>
  <si>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</si>
  <si>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</si>
  <si>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</si>
  <si>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</si>
  <si>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</si>
  <si>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</si>
  <si>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</si>
  <si>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</si>
  <si>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</si>
  <si>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</si>
  <si>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</si>
  <si>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</si>
  <si>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</si>
  <si>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</si>
  <si>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</si>
  <si>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</si>
  <si>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</si>
  <si>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</si>
  <si>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</si>
  <si>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</si>
  <si>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</si>
  <si>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</si>
  <si>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</si>
  <si>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</si>
  <si>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</si>
  <si>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</si>
  <si>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</si>
  <si>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</si>
  <si>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</si>
  <si>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</si>
  <si>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</si>
  <si>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</si>
  <si>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</si>
  <si>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</si>
  <si>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</si>
  <si>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</si>
  <si>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</si>
  <si>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</si>
  <si>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</si>
  <si>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</si>
  <si>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</si>
  <si>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</si>
  <si>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</si>
  <si>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</si>
  <si>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</si>
  <si>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</si>
  <si>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</si>
  <si>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</si>
  <si>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</si>
  <si>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</si>
  <si>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</si>
  <si>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</si>
  <si>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</si>
  <si>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</si>
  <si>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</si>
  <si>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</si>
  <si>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</si>
  <si>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</si>
  <si>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</si>
  <si>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</si>
  <si>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</si>
  <si>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</si>
  <si>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</si>
  <si>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</si>
  <si>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</si>
  <si>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</si>
  <si>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</si>
  <si>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</si>
  <si>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</si>
  <si>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</si>
  <si>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</si>
  <si>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</si>
  <si>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</si>
  <si>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</si>
  <si>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</si>
  <si>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</si>
  <si>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</si>
  <si>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</si>
  <si>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</si>
  <si>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</si>
  <si>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</si>
  <si>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</si>
  <si>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</si>
  <si>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</si>
  <si>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</si>
  <si>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</si>
  <si>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</si>
  <si>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</si>
  <si>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</si>
  <si>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</si>
  <si>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</si>
  <si>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</si>
  <si>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</si>
  <si>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</si>
  <si>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</si>
  <si>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</si>
  <si>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</si>
  <si>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</si>
  <si>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</si>
  <si>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</si>
  <si>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</si>
  <si>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</si>
  <si>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</si>
  <si>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</si>
  <si>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</si>
  <si>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</si>
  <si>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</si>
  <si>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</si>
  <si>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</si>
  <si>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</si>
  <si>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</si>
  <si>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</si>
  <si>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</si>
  <si>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</si>
  <si>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</si>
  <si>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</si>
  <si>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</si>
  <si>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</si>
  <si>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</si>
  <si>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</si>
  <si>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</si>
  <si>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</si>
  <si>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</si>
  <si>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</si>
  <si>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</si>
  <si>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</si>
  <si>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</si>
  <si>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</si>
  <si>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</si>
  <si>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</si>
  <si>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</si>
  <si>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</si>
  <si>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</si>
  <si>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</si>
  <si>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</si>
  <si>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</si>
  <si>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</si>
  <si>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</si>
  <si>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</si>
  <si>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</si>
  <si>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</si>
  <si>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</si>
  <si>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</si>
  <si>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</si>
  <si>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</si>
  <si>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</si>
  <si>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</si>
  <si>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</si>
  <si>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</si>
  <si>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</si>
  <si>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</si>
  <si>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</si>
  <si>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</si>
  <si>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</si>
  <si>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</si>
  <si>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</si>
  <si>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</si>
  <si>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</si>
  <si>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</si>
  <si>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</si>
  <si>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</si>
  <si>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</si>
  <si>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</si>
  <si>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</si>
  <si>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</si>
  <si>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</si>
  <si>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</si>
  <si>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</si>
  <si>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</si>
  <si>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</si>
  <si>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</si>
  <si>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</si>
  <si>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</si>
  <si>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</si>
  <si>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</si>
  <si>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</si>
  <si>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</si>
  <si>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</si>
  <si>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</si>
  <si>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</si>
  <si>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</si>
  <si>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</si>
  <si>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</si>
  <si>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</si>
  <si>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</si>
  <si>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</si>
  <si>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</si>
  <si>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</si>
  <si>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</si>
  <si>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</si>
  <si>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</si>
  <si>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</si>
  <si>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</si>
  <si>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</si>
  <si>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</si>
  <si>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</si>
  <si>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</si>
  <si>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</si>
  <si>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</si>
  <si>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</si>
  <si>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</si>
  <si>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</si>
  <si>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</si>
  <si>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</si>
  <si>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</si>
  <si>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</si>
  <si>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</si>
  <si>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</si>
  <si>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</si>
  <si>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</si>
  <si>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</si>
  <si>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</si>
  <si>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</si>
  <si>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</si>
  <si>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</si>
  <si>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</si>
  <si>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</si>
  <si>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</si>
  <si>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</si>
  <si>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</si>
  <si>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</si>
  <si>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</si>
  <si>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</si>
  <si>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</si>
  <si>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</si>
  <si>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</si>
  <si>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</si>
  <si>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</si>
  <si>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</si>
  <si>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</si>
  <si>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</si>
  <si>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</si>
  <si>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</si>
  <si>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</si>
  <si>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</si>
  <si>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</si>
  <si>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</si>
  <si>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</si>
  <si>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</si>
  <si>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</si>
  <si>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</si>
  <si>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</si>
  <si>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</si>
  <si>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</si>
  <si>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</si>
  <si>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</si>
  <si>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</si>
  <si>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</si>
  <si>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</si>
  <si>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</si>
  <si>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</si>
  <si>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</si>
  <si>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</si>
  <si>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</si>
  <si>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</si>
  <si>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</si>
  <si>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</si>
  <si>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</si>
  <si>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</si>
  <si>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</si>
  <si>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</si>
  <si>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</si>
  <si>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</si>
  <si>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</si>
  <si>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</si>
  <si>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</si>
  <si>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</si>
  <si>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</si>
  <si>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</si>
  <si>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</si>
  <si>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</si>
  <si>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</si>
  <si>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</si>
  <si>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</si>
  <si>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</si>
  <si>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</si>
  <si>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</si>
  <si>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</si>
  <si>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</si>
  <si>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</si>
  <si>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</si>
  <si>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</si>
  <si>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</si>
  <si>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</si>
  <si>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</si>
  <si>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</si>
  <si>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</si>
  <si>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</si>
  <si>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</si>
  <si>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</si>
  <si>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</si>
  <si>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</si>
  <si>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</si>
  <si>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</si>
  <si>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</si>
  <si>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</si>
  <si>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</si>
  <si>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</si>
  <si>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</si>
  <si>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</si>
  <si>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</si>
  <si>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</si>
  <si>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</si>
  <si>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</si>
  <si>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</si>
  <si>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</si>
  <si>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</si>
  <si>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</si>
  <si>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</si>
  <si>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</si>
  <si>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</si>
  <si>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</si>
  <si>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</si>
  <si>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</si>
  <si>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</si>
  <si>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</si>
  <si>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</si>
  <si>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</si>
  <si>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</si>
  <si>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</si>
  <si>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</si>
  <si>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</si>
  <si>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</si>
  <si>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</si>
  <si>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</si>
  <si>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</si>
  <si>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</si>
  <si>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</si>
  <si>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</si>
  <si>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</si>
  <si>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</si>
  <si>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</si>
  <si>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</si>
  <si>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</si>
  <si>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</si>
  <si>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</si>
  <si>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</si>
  <si>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</si>
  <si>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</si>
  <si>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</si>
  <si>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</si>
  <si>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</si>
  <si>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</si>
  <si>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</si>
  <si>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</si>
  <si>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</si>
  <si>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</si>
  <si>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</si>
  <si>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</si>
  <si>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</si>
  <si>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</si>
  <si>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</si>
  <si>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</si>
  <si>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</si>
  <si>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</si>
  <si>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</si>
  <si>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</si>
  <si>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</si>
  <si>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</si>
  <si>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</si>
  <si>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</si>
  <si>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</si>
  <si>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</si>
  <si>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</si>
  <si>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</si>
  <si>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</si>
  <si>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</si>
  <si>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</si>
  <si>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</si>
  <si>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</si>
  <si>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</si>
  <si>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</si>
  <si>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</si>
  <si>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</si>
  <si>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</si>
  <si>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</si>
  <si>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</si>
  <si>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</si>
  <si>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</si>
  <si>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</si>
  <si>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</si>
  <si>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</si>
  <si>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</si>
  <si>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</si>
  <si>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</si>
  <si>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</si>
  <si>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</si>
  <si>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</si>
  <si>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</si>
  <si>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</si>
  <si>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</si>
  <si>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</si>
  <si>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</si>
  <si>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</si>
  <si>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</si>
  <si>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</si>
  <si>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</si>
  <si>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</si>
  <si>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</si>
  <si>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</si>
  <si>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</si>
  <si>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</si>
  <si>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</si>
  <si>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</si>
  <si>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</si>
  <si>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</si>
  <si>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</si>
  <si>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</si>
  <si>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</si>
  <si>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</si>
  <si>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</si>
  <si>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</si>
  <si>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</si>
  <si>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</si>
  <si>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</si>
  <si>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</si>
  <si>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</si>
  <si>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</si>
  <si>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</si>
  <si>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</si>
  <si>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</si>
  <si>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</si>
  <si>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</si>
  <si>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</si>
  <si>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</si>
  <si>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</si>
  <si>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</si>
  <si>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</si>
  <si>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</si>
  <si>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</si>
  <si>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</si>
  <si>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</si>
  <si>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</si>
  <si>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</si>
  <si>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</si>
  <si>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</si>
  <si>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</si>
  <si>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</si>
  <si>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</si>
  <si>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</si>
  <si>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</si>
  <si>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</si>
  <si>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</si>
  <si>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</si>
  <si>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</si>
  <si>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</si>
  <si>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</si>
  <si>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</si>
  <si>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</si>
  <si>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</si>
  <si>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</si>
  <si>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</si>
  <si>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</si>
  <si>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</si>
  <si>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</si>
  <si>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</si>
  <si>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</si>
  <si>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</si>
  <si>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</si>
  <si>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</si>
  <si>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</si>
  <si>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</si>
  <si>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</si>
  <si>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</si>
  <si>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</si>
  <si>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</si>
  <si>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</si>
  <si>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</si>
  <si>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</si>
  <si>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</si>
  <si>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</si>
  <si>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</si>
  <si>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</si>
  <si>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</si>
  <si>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</si>
  <si>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</si>
  <si>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</si>
  <si>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</si>
  <si>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</si>
  <si>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</si>
  <si>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</si>
  <si>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</si>
  <si>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</si>
  <si>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</si>
  <si>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</si>
  <si>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</si>
  <si>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</si>
  <si>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</si>
  <si>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</si>
  <si>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</si>
  <si>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</si>
  <si>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</si>
  <si>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</si>
  <si>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</si>
  <si>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</si>
  <si>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</si>
  <si>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</si>
  <si>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</si>
  <si>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</si>
  <si>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</si>
  <si>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</si>
  <si>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</si>
  <si>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</si>
  <si>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</si>
  <si>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</si>
  <si>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</si>
  <si>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</si>
  <si>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</si>
  <si>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</si>
  <si>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</si>
  <si>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</si>
  <si>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</si>
  <si>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</si>
  <si>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</si>
  <si>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</si>
  <si>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</si>
  <si>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</si>
  <si>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</si>
  <si>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</si>
  <si>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</si>
  <si>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</si>
  <si>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</si>
  <si>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</si>
  <si>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</si>
  <si>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</si>
  <si>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</si>
  <si>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</si>
  <si>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</si>
  <si>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</si>
  <si>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</si>
  <si>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</si>
  <si>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</si>
  <si>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</si>
  <si>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</si>
  <si>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</si>
  <si>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</si>
  <si>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</si>
  <si>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</si>
  <si>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</si>
  <si>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</si>
  <si>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</si>
  <si>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</si>
  <si>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</si>
  <si>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</si>
  <si>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</si>
  <si>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</si>
  <si>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</si>
  <si>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</si>
  <si>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</si>
  <si>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</si>
  <si>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</si>
  <si>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</si>
  <si>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</si>
  <si>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</si>
  <si>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</si>
  <si>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</si>
  <si>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</si>
  <si>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</si>
  <si>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</si>
  <si>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</si>
  <si>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</si>
  <si>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</si>
  <si>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</si>
  <si>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</si>
  <si>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</si>
  <si>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</si>
  <si>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</si>
  <si>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</si>
  <si>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</si>
  <si>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</si>
  <si>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</si>
  <si>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</si>
  <si>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</si>
  <si>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</si>
  <si>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</si>
  <si>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</si>
  <si>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</si>
  <si>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</si>
  <si>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</si>
  <si>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</si>
  <si>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</si>
  <si>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</si>
  <si>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</si>
  <si>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</si>
  <si>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</si>
  <si>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</si>
  <si>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</si>
  <si>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</si>
  <si>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</si>
  <si>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</si>
  <si>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</si>
  <si>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</si>
  <si>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</si>
  <si>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</si>
  <si>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</si>
  <si>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</si>
  <si>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</si>
  <si>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</si>
  <si>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</si>
  <si>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</si>
  <si>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</si>
  <si>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</si>
  <si>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</si>
  <si>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</si>
  <si>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</si>
  <si>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</si>
  <si>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</si>
  <si>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</si>
  <si>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</si>
  <si>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</si>
  <si>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</si>
  <si>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</si>
  <si>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</si>
  <si>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</si>
  <si>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</si>
  <si>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</si>
  <si>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</si>
  <si>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</si>
  <si>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</si>
  <si>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</si>
  <si>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</si>
  <si>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</si>
  <si>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</si>
  <si>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</si>
  <si>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</si>
  <si>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</si>
  <si>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</si>
  <si>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</si>
  <si>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</si>
  <si>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</si>
  <si>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</si>
  <si>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</si>
  <si>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</si>
  <si>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</si>
  <si>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</si>
  <si>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</si>
  <si>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</si>
  <si>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</si>
  <si>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</si>
  <si>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</si>
  <si>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</si>
  <si>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</si>
  <si>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</si>
  <si>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</si>
  <si>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</si>
  <si>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</si>
  <si>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</si>
  <si>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</si>
  <si>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</si>
  <si>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</si>
  <si>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</si>
  <si>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</si>
  <si>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</si>
  <si>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</si>
  <si>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</si>
  <si>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</si>
  <si>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</si>
  <si>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</si>
  <si>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</si>
  <si>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</si>
  <si>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</si>
  <si>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</si>
  <si>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</si>
  <si>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</si>
  <si>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</si>
  <si>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</si>
  <si>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</si>
  <si>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</si>
  <si>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</si>
  <si>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</si>
  <si>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</si>
  <si>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</si>
  <si>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</si>
  <si>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</si>
  <si>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</si>
  <si>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</si>
  <si>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</si>
  <si>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</si>
  <si>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</si>
  <si>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</si>
  <si>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</si>
  <si>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</si>
  <si>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</si>
  <si>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</si>
  <si>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</si>
  <si>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</si>
  <si>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</si>
  <si>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</si>
  <si>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</si>
  <si>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</si>
  <si>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</si>
  <si>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</si>
  <si>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</si>
  <si>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</si>
  <si>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</si>
  <si>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</si>
  <si>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</si>
  <si>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</si>
  <si>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</si>
  <si>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</si>
  <si>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</si>
  <si>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</si>
  <si>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</si>
  <si>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</si>
  <si>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</si>
  <si>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</si>
  <si>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</si>
  <si>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</si>
  <si>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</si>
  <si>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</si>
  <si>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</si>
  <si>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</si>
  <si>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</si>
  <si>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</si>
  <si>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</si>
  <si>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</si>
  <si>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</si>
  <si>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</si>
  <si>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</si>
  <si>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</si>
  <si>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</si>
  <si>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</si>
  <si>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</si>
  <si>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</si>
  <si>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</si>
  <si>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</si>
  <si>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</si>
  <si>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</si>
  <si>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</si>
  <si>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</si>
  <si>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</si>
  <si>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</si>
  <si>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</si>
  <si>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</si>
  <si>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</si>
  <si>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</si>
  <si>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</si>
  <si>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</si>
  <si>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</si>
  <si>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</si>
  <si>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</si>
  <si>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</si>
  <si>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</si>
  <si>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</si>
  <si>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</si>
  <si>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</si>
  <si>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</si>
  <si>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</si>
  <si>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</si>
  <si>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</si>
  <si>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</si>
  <si>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</si>
  <si>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</si>
  <si>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</si>
  <si>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</si>
  <si>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</si>
  <si>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</si>
  <si>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</si>
  <si>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</si>
  <si>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</si>
  <si>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</si>
  <si>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</si>
  <si>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</si>
  <si>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</si>
  <si>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</si>
  <si>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</si>
  <si>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</si>
  <si>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</si>
  <si>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</si>
  <si>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</si>
  <si>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</si>
  <si>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</si>
  <si>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</si>
  <si>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</si>
  <si>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</si>
  <si>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</si>
  <si>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</si>
  <si>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</si>
  <si>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</si>
  <si>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</si>
  <si>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</si>
  <si>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</si>
  <si>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</si>
  <si>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</si>
  <si>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</si>
  <si>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</si>
  <si>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</si>
  <si>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</si>
  <si>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</si>
  <si>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</si>
  <si>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</si>
  <si>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</si>
  <si>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</si>
  <si>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</si>
  <si>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</si>
  <si>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</si>
  <si>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</si>
  <si>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</si>
  <si>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</si>
  <si>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</si>
  <si>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</si>
  <si>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</si>
  <si>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</si>
  <si>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</si>
  <si>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</si>
  <si>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</si>
  <si>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</si>
  <si>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</si>
  <si>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</si>
  <si>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</si>
  <si>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</si>
  <si>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</si>
  <si>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</si>
  <si>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</si>
  <si>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</si>
  <si>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</si>
  <si>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</si>
  <si>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</si>
  <si>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</si>
  <si>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</si>
  <si>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</si>
  <si>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</si>
  <si>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</si>
  <si>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</si>
  <si>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</si>
  <si>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</si>
  <si>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</si>
  <si>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</si>
  <si>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</si>
  <si>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</si>
  <si>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</si>
  <si>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</si>
  <si>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</si>
  <si>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</si>
  <si>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</si>
  <si>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</si>
  <si>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</si>
  <si>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</si>
  <si>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</si>
  <si>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</si>
  <si>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</si>
  <si>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</si>
  <si>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</si>
  <si>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</si>
  <si>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</si>
  <si>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</si>
  <si>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</si>
  <si>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</si>
  <si>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</si>
  <si>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</si>
  <si>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</si>
  <si>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</si>
  <si>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</si>
  <si>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</si>
  <si>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</si>
  <si>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</si>
  <si>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</si>
  <si>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</si>
  <si>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</si>
  <si>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</si>
  <si>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</si>
  <si>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</si>
  <si>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</si>
  <si>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</si>
  <si>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</si>
  <si>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</si>
  <si>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</si>
  <si>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</si>
  <si>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</si>
  <si>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</si>
  <si>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</si>
  <si>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</si>
  <si>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</si>
  <si>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</si>
  <si>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</si>
  <si>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</si>
  <si>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</si>
  <si>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</si>
  <si>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</si>
  <si>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</si>
  <si>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</si>
  <si>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</si>
  <si>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</si>
  <si>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</si>
  <si>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</si>
  <si>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</si>
  <si>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</si>
  <si>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</si>
  <si>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</si>
  <si>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</si>
  <si>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</si>
  <si>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</si>
  <si>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</si>
  <si>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</si>
  <si>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</si>
  <si>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</si>
  <si>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</si>
  <si>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</si>
  <si>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</si>
  <si>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</si>
  <si>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</si>
  <si>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</si>
  <si>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</si>
  <si>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</si>
  <si>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</si>
  <si>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</si>
  <si>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</si>
  <si>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</si>
  <si>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</si>
  <si>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</si>
  <si>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</si>
  <si>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</si>
  <si>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</si>
  <si>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</si>
  <si>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</si>
  <si>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</si>
  <si>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</si>
  <si>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</si>
  <si>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</si>
  <si>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</si>
  <si>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</si>
  <si>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</si>
  <si>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</si>
  <si>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</si>
  <si>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</si>
  <si>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</si>
  <si>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</si>
  <si>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</si>
  <si>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</si>
  <si>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</si>
  <si>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</si>
  <si>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</si>
  <si>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</si>
  <si>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</si>
  <si>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</si>
  <si>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</si>
  <si>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</si>
  <si>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</si>
  <si>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</si>
  <si>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</si>
  <si>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</si>
  <si>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</si>
  <si>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</si>
  <si>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</si>
  <si>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</si>
  <si>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</si>
  <si>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</si>
  <si>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</si>
  <si>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</si>
  <si>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</si>
  <si>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</si>
  <si>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</si>
  <si>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</si>
  <si>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</si>
  <si>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</si>
  <si>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</si>
  <si>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</si>
  <si>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</si>
  <si>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</si>
  <si>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</si>
  <si>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</si>
  <si>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</si>
  <si>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</si>
  <si>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</si>
  <si>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</si>
  <si>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</si>
  <si>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</si>
  <si>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</si>
  <si>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</si>
  <si>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</si>
  <si>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</si>
  <si>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</si>
  <si>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</si>
  <si>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</si>
  <si>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</si>
  <si>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</si>
  <si>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</si>
  <si>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</si>
  <si>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</si>
  <si>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</si>
  <si>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</si>
  <si>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</si>
  <si>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</si>
  <si>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</si>
  <si>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</si>
  <si>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</si>
  <si>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</si>
  <si>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</si>
  <si>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</si>
  <si>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</si>
  <si>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</si>
  <si>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</si>
  <si>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</si>
  <si>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</si>
  <si>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</si>
  <si>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</si>
  <si>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</si>
  <si>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</si>
  <si>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</si>
  <si>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</si>
  <si>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</si>
  <si>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</si>
  <si>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</si>
  <si>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</si>
  <si>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</si>
  <si>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</si>
  <si>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</si>
  <si>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</si>
  <si>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</si>
  <si>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</si>
  <si>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</si>
  <si>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</si>
  <si>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</si>
  <si>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</si>
  <si>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</si>
  <si>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</si>
  <si>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</si>
  <si>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</si>
  <si>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</si>
  <si>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</si>
  <si>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</si>
  <si>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</si>
  <si>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</si>
  <si>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</si>
  <si>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</si>
  <si>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</si>
  <si>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</si>
  <si>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</si>
  <si>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</si>
  <si>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</si>
  <si>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</si>
  <si>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</si>
  <si>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</si>
  <si>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</si>
  <si>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</si>
  <si>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</si>
  <si>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</si>
  <si>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</si>
  <si>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</si>
  <si>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</si>
  <si>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</si>
  <si>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</si>
  <si>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</si>
  <si>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</si>
  <si>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</si>
  <si>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</si>
  <si>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</si>
  <si>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</si>
  <si>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</si>
  <si>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</si>
  <si>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</si>
  <si>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</si>
  <si>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</si>
  <si>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</si>
  <si>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</si>
  <si>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</si>
  <si>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</si>
  <si>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</si>
  <si>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</si>
  <si>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</si>
  <si>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</si>
  <si>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</si>
  <si>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</si>
  <si>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</si>
  <si>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</si>
  <si>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</si>
  <si>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</si>
  <si>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</si>
  <si>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</si>
  <si>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</si>
  <si>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</si>
  <si>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</si>
  <si>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</si>
  <si>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</si>
  <si>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</si>
  <si>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</si>
  <si>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</si>
  <si>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</si>
  <si>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</si>
  <si>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</si>
  <si>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</si>
  <si>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</si>
  <si>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</si>
  <si>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</si>
  <si>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</si>
  <si>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</si>
  <si>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</si>
  <si>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</si>
  <si>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</si>
  <si>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</si>
  <si>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</si>
  <si>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</si>
  <si>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</si>
  <si>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</si>
  <si>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</si>
  <si>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</si>
  <si>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</si>
  <si>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</si>
  <si>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</si>
  <si>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</si>
  <si>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</si>
  <si>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</si>
  <si>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</si>
  <si>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</si>
  <si>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</si>
  <si>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</si>
  <si>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</si>
  <si>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</si>
  <si>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</si>
  <si>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</si>
  <si>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</si>
  <si>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</si>
  <si>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</si>
  <si>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</si>
  <si>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</si>
  <si>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</si>
  <si>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</si>
  <si>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</si>
  <si>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</si>
  <si>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</si>
  <si>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</si>
  <si>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</si>
  <si>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</si>
  <si>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</si>
  <si>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</si>
  <si>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</si>
  <si>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</si>
  <si>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</si>
  <si>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</si>
  <si>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</si>
  <si>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</si>
  <si>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</si>
  <si>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</si>
  <si>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</si>
  <si>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</si>
  <si>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</si>
  <si>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</si>
  <si>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</si>
  <si>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</si>
  <si>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</si>
  <si>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</si>
  <si>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</si>
  <si>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</si>
  <si>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</si>
  <si>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</si>
  <si>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</si>
  <si>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</si>
  <si>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</si>
  <si>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</si>
  <si>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</si>
  <si>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</si>
  <si>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</si>
  <si>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</si>
  <si>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</si>
  <si>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</si>
  <si>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</si>
  <si>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</si>
  <si>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</si>
  <si>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</si>
  <si>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</si>
  <si>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</si>
  <si>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</si>
  <si>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</si>
  <si>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</si>
  <si>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</si>
  <si>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</si>
  <si>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</si>
  <si>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</si>
  <si>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</si>
  <si>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</si>
  <si>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</si>
  <si>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</si>
  <si>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</si>
  <si>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</si>
  <si>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</si>
  <si>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</si>
  <si>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</si>
  <si>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</si>
  <si>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</si>
  <si>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</si>
  <si>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</si>
  <si>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</si>
  <si>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</si>
  <si>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</si>
  <si>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</si>
  <si>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</si>
  <si>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</si>
  <si>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</si>
  <si>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</si>
  <si>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</si>
  <si>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</si>
  <si>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</si>
  <si>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</si>
  <si>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</si>
  <si>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</si>
  <si>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</si>
  <si>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</si>
  <si>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</si>
  <si>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</si>
  <si>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</si>
  <si>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</si>
  <si>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</si>
  <si>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</si>
  <si>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</si>
  <si>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</si>
  <si>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</si>
  <si>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</si>
  <si>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</si>
  <si>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</si>
  <si>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</si>
  <si>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</si>
  <si>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</si>
  <si>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</si>
  <si>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</si>
  <si>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</si>
  <si>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</si>
  <si>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</si>
  <si>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</si>
  <si>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</si>
  <si>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</si>
  <si>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</si>
  <si>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</si>
  <si>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</si>
  <si>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</si>
  <si>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</si>
  <si>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</si>
  <si>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</si>
  <si>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</si>
  <si>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</si>
  <si>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</si>
  <si>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</si>
  <si>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</si>
  <si>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</si>
  <si>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</si>
  <si>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</si>
  <si>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</si>
  <si>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</si>
  <si>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</si>
  <si>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</si>
  <si>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</si>
  <si>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</si>
  <si>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</si>
  <si>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</si>
  <si>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</si>
  <si>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</si>
  <si>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</si>
  <si>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</si>
  <si>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</si>
  <si>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</si>
  <si>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</si>
  <si>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</si>
  <si>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</si>
  <si>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</si>
  <si>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</si>
  <si>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</si>
  <si>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</si>
  <si>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</si>
  <si>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</si>
  <si>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</si>
  <si>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</si>
  <si>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</si>
  <si>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</si>
  <si>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</si>
  <si>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</si>
  <si>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</si>
  <si>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</si>
  <si>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</si>
  <si>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</si>
  <si>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</si>
  <si>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</si>
  <si>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</si>
  <si>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</si>
  <si>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</si>
  <si>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</si>
  <si>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</si>
  <si>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</si>
  <si>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</si>
  <si>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</si>
  <si>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</si>
  <si>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</si>
  <si>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</si>
  <si>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</si>
  <si>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</si>
  <si>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</si>
  <si>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</si>
  <si>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</si>
  <si>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</si>
  <si>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</si>
  <si>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</si>
  <si>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</si>
  <si>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</si>
  <si>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</si>
  <si>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</si>
  <si>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</si>
  <si>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</si>
  <si>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</si>
  <si>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</si>
  <si>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</si>
  <si>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</si>
  <si>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</si>
  <si>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</si>
  <si>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</si>
  <si>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</si>
  <si>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</si>
  <si>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</si>
  <si>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</si>
  <si>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</si>
  <si>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</si>
  <si>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</si>
  <si>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</si>
  <si>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</si>
  <si>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</si>
  <si>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</si>
  <si>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</si>
  <si>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</si>
  <si>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</si>
  <si>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</si>
  <si>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</si>
  <si>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</si>
  <si>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</si>
  <si>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</si>
  <si>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</si>
  <si>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</si>
  <si>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</si>
  <si>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</si>
  <si>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</si>
  <si>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</si>
  <si>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</si>
  <si>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</si>
  <si>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</si>
  <si>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</si>
  <si>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</si>
  <si>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</si>
  <si>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</si>
  <si>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</si>
  <si>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</si>
  <si>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</si>
  <si>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</si>
  <si>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</si>
  <si>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</si>
  <si>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</si>
  <si>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</si>
  <si>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</si>
  <si>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</si>
  <si>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</si>
  <si>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</si>
  <si>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</si>
  <si>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</si>
  <si>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</si>
  <si>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</si>
  <si>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</si>
  <si>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</si>
  <si>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</si>
  <si>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</si>
  <si>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</si>
  <si>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</si>
  <si>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</si>
  <si>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</si>
  <si>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</si>
  <si>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</si>
  <si>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</si>
  <si>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</si>
  <si>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</si>
  <si>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</si>
  <si>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</si>
  <si>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</si>
  <si>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</si>
  <si>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</si>
  <si>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</si>
  <si>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</si>
  <si>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</si>
  <si>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</si>
  <si>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</si>
  <si>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</si>
  <si>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</si>
  <si>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</si>
  <si>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</si>
  <si>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</si>
  <si>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</si>
  <si>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</si>
  <si>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</si>
  <si>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</si>
  <si>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</si>
  <si>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</si>
  <si>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</si>
  <si>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</si>
  <si>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</si>
  <si>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</si>
  <si>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</si>
  <si>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</si>
  <si>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</si>
  <si>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</si>
  <si>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</si>
  <si>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</si>
  <si>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</si>
  <si>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</si>
  <si>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</si>
  <si>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</si>
  <si>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</si>
  <si>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</si>
  <si>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</si>
  <si>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</si>
  <si>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</si>
  <si>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</si>
  <si>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</si>
  <si>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</si>
  <si>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</si>
  <si>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</si>
  <si>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</si>
  <si>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</si>
  <si>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</si>
  <si>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</si>
  <si>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</si>
  <si>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</si>
  <si>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</si>
  <si>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</si>
  <si>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</si>
  <si>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</si>
  <si>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</si>
  <si>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</si>
  <si>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</si>
  <si>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</si>
  <si>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</si>
  <si>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</si>
  <si>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</si>
  <si>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</si>
  <si>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</si>
  <si>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</si>
  <si>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</si>
  <si>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</si>
  <si>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</si>
  <si>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</si>
  <si>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</si>
  <si>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</si>
  <si>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</si>
  <si>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</si>
  <si>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</si>
  <si>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</si>
  <si>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</si>
  <si>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</si>
  <si>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</si>
  <si>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</si>
  <si>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</si>
  <si>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</si>
  <si>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</si>
  <si>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</si>
  <si>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</si>
  <si>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</si>
  <si>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</si>
  <si>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</si>
  <si>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</si>
  <si>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</si>
  <si>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</si>
  <si>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</si>
  <si>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</si>
  <si>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</si>
  <si>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</si>
  <si>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</si>
  <si>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</si>
  <si>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</si>
  <si>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</si>
  <si>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</si>
  <si>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</si>
  <si>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</si>
  <si>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</si>
  <si>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</si>
  <si>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</si>
  <si>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</si>
  <si>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</si>
  <si>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</si>
  <si>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</si>
  <si>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</si>
  <si>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</si>
  <si>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</si>
  <si>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</si>
  <si>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</si>
  <si>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</si>
  <si>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</si>
  <si>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</si>
  <si>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</si>
  <si>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</si>
  <si>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</si>
  <si>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</si>
  <si>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</si>
  <si>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</si>
  <si>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</si>
  <si>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</si>
  <si>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</si>
  <si>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</si>
  <si>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</si>
  <si>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</si>
  <si>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</si>
  <si>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</si>
  <si>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</si>
  <si>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</si>
  <si>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</si>
  <si>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</si>
  <si>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</si>
  <si>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</si>
  <si>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</si>
  <si>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</si>
  <si>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</si>
  <si>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</si>
  <si>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</si>
  <si>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</si>
  <si>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</si>
  <si>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</si>
  <si>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</si>
  <si>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</si>
  <si>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</si>
  <si>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</si>
  <si>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</si>
  <si>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</si>
  <si>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</si>
  <si>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</si>
  <si>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</si>
  <si>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</si>
  <si>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</si>
  <si>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</si>
  <si>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</si>
  <si>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</si>
  <si>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</si>
  <si>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</si>
  <si>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</si>
  <si>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</si>
  <si>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</si>
  <si>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</si>
  <si>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</si>
  <si>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</si>
  <si>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</si>
  <si>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</si>
  <si>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</si>
  <si>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</si>
  <si>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</si>
  <si>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</si>
  <si>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</si>
  <si>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</si>
  <si>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</si>
  <si>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</si>
  <si>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</si>
  <si>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</si>
  <si>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</si>
  <si>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</si>
  <si>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</si>
  <si>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</si>
  <si>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</si>
  <si>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</si>
  <si>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</si>
  <si>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</si>
  <si>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</si>
  <si>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</si>
  <si>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</si>
  <si>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</si>
  <si>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</si>
  <si>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</si>
  <si>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</si>
  <si>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</si>
  <si>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</si>
  <si>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</si>
  <si>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</si>
  <si>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</si>
  <si>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</si>
  <si>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</si>
  <si>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</si>
  <si>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</si>
  <si>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</si>
  <si>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</si>
  <si>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</si>
  <si>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</si>
  <si>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</si>
  <si>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</si>
  <si>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</si>
  <si>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</si>
  <si>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</si>
  <si>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</si>
  <si>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</si>
  <si>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</si>
  <si>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</si>
  <si>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</si>
  <si>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</si>
  <si>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</si>
  <si>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</si>
  <si>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</si>
  <si>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</si>
  <si>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</si>
  <si>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</si>
  <si>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</si>
  <si>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</si>
  <si>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</si>
  <si>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</si>
  <si>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</si>
  <si>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</si>
  <si>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</si>
  <si>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</si>
  <si>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</si>
  <si>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</si>
  <si>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</si>
  <si>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</si>
  <si>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</si>
  <si>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</si>
  <si>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</si>
  <si>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</si>
  <si>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</si>
  <si>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</si>
  <si>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</si>
  <si>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</si>
  <si>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</si>
  <si>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</si>
  <si>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</si>
  <si>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</si>
  <si>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</si>
  <si>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</si>
  <si>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</si>
  <si>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</si>
  <si>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</si>
  <si>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</si>
  <si>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</si>
  <si>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</si>
  <si>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</si>
  <si>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</si>
  <si>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</si>
  <si>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</si>
  <si>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</si>
  <si>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</si>
  <si>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</si>
  <si>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</si>
  <si>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</si>
  <si>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</si>
  <si>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</si>
  <si>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</si>
  <si>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</si>
  <si>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</si>
  <si>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</si>
  <si>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</si>
  <si>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</si>
  <si>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</si>
  <si>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</si>
  <si>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</si>
  <si>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</si>
  <si>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</si>
  <si>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</si>
  <si>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</si>
  <si>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</si>
  <si>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</si>
  <si>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</si>
  <si>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</si>
  <si>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</si>
  <si>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</si>
  <si>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</si>
  <si>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</si>
  <si>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</si>
  <si>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</si>
  <si>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</si>
  <si>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</si>
  <si>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</si>
  <si>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</si>
  <si>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</si>
  <si>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</si>
  <si>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</si>
  <si>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</si>
  <si>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</si>
  <si>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</si>
  <si>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</si>
  <si>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</si>
  <si>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</si>
  <si>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</si>
  <si>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</si>
  <si>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</si>
  <si>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</si>
  <si>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</si>
  <si>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</si>
  <si>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</si>
  <si>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</si>
  <si>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</si>
  <si>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</si>
  <si>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</si>
  <si>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</si>
  <si>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</si>
  <si>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</si>
  <si>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</si>
  <si>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</si>
  <si>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</si>
  <si>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</si>
  <si>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</si>
  <si>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</si>
  <si>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</si>
  <si>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</si>
  <si>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</si>
  <si>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</si>
  <si>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</si>
  <si>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</si>
  <si>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</si>
  <si>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</si>
  <si>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</si>
  <si>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</si>
  <si>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</si>
  <si>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</si>
  <si>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</si>
  <si>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</si>
  <si>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</si>
  <si>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</si>
  <si>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</si>
  <si>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</si>
  <si>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</si>
  <si>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</si>
  <si>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</si>
  <si>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</si>
  <si>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</si>
  <si>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</si>
  <si>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</si>
  <si>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</si>
  <si>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</si>
  <si>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</si>
  <si>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</si>
  <si>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</si>
  <si>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</si>
  <si>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</si>
  <si>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</si>
  <si>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</si>
  <si>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</si>
  <si>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</si>
  <si>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</si>
  <si>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</si>
  <si>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</si>
  <si>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</si>
  <si>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</si>
  <si>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</si>
  <si>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</si>
  <si>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</si>
  <si>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</si>
  <si>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</si>
  <si>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</si>
  <si>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</si>
  <si>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</si>
  <si>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</si>
  <si>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</si>
  <si>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</si>
  <si>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</si>
  <si>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</si>
  <si>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</si>
  <si>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</si>
  <si>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</si>
  <si>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</si>
  <si>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</si>
  <si>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</si>
  <si>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</si>
  <si>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</si>
  <si>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</si>
  <si>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</si>
  <si>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</si>
  <si>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</si>
  <si>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</si>
  <si>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</si>
  <si>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</si>
  <si>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</si>
  <si>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</si>
  <si>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</si>
  <si>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</si>
  <si>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</si>
  <si>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</si>
  <si>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</si>
  <si>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</si>
  <si>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</si>
  <si>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</si>
  <si>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</si>
  <si>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</si>
  <si>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</si>
  <si>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</si>
  <si>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</si>
  <si>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</si>
  <si>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</si>
  <si>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</si>
  <si>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</si>
  <si>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</si>
  <si>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</si>
  <si>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</si>
  <si>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</si>
  <si>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</si>
  <si>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</si>
  <si>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</si>
  <si>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</si>
  <si>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</si>
  <si>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</si>
  <si>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</si>
  <si>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</si>
  <si>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</si>
  <si>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</si>
  <si>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</si>
  <si>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</si>
  <si>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</si>
  <si>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</si>
  <si>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</si>
  <si>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</si>
  <si>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</si>
  <si>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</si>
  <si>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</si>
  <si>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</si>
  <si>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</si>
  <si>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</si>
  <si>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</si>
  <si>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</si>
  <si>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</si>
  <si>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</si>
  <si>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</si>
  <si>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</si>
  <si>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</si>
  <si>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</si>
  <si>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</si>
  <si>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</si>
  <si>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</si>
  <si>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</si>
  <si>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</si>
  <si>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</si>
  <si>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</si>
  <si>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</si>
  <si>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</si>
  <si>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</si>
  <si>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</si>
  <si>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</si>
  <si>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</si>
  <si>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</si>
  <si>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</si>
  <si>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</si>
  <si>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</si>
  <si>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</si>
  <si>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</si>
  <si>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</si>
  <si>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</si>
  <si>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</si>
  <si>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</si>
  <si>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</si>
  <si>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</si>
  <si>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</si>
  <si>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</si>
  <si>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</si>
  <si>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</si>
  <si>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</si>
  <si>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</si>
  <si>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</si>
  <si>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</si>
  <si>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</si>
  <si>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</si>
  <si>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</si>
  <si>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</si>
  <si>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</si>
  <si>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</si>
  <si>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</si>
  <si>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</si>
  <si>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</si>
  <si>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</si>
  <si>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</si>
  <si>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</si>
  <si>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</si>
  <si>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</si>
  <si>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</si>
  <si>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</si>
  <si>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</si>
  <si>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</si>
  <si>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</si>
  <si>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</si>
  <si>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</si>
  <si>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</si>
  <si>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</si>
  <si>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</si>
  <si>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</si>
  <si>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</si>
  <si>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</si>
  <si>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</si>
  <si>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</si>
  <si>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</si>
  <si>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</si>
  <si>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</si>
  <si>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</si>
  <si>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</si>
  <si>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</si>
  <si>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</si>
  <si>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</si>
  <si>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</si>
  <si>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</si>
  <si>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</si>
  <si>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</si>
  <si>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</si>
  <si>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</si>
  <si>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</si>
  <si>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</si>
  <si>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</si>
  <si>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</si>
  <si>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</si>
  <si>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</si>
  <si>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</si>
  <si>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</si>
  <si>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</si>
  <si>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</si>
  <si>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</si>
  <si>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</si>
  <si>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</si>
  <si>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</si>
  <si>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</si>
  <si>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</si>
  <si>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</si>
  <si>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</si>
  <si>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</si>
  <si>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</si>
  <si>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</si>
  <si>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</si>
  <si>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</si>
  <si>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</si>
  <si>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</si>
  <si>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</si>
  <si>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</si>
  <si>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</si>
  <si>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</si>
  <si>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</si>
  <si>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</si>
  <si>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</si>
  <si>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</si>
  <si>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</si>
  <si>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</si>
  <si>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</si>
  <si>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</si>
  <si>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</si>
  <si>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</si>
  <si>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</si>
  <si>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</si>
  <si>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</si>
  <si>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</si>
  <si>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</si>
  <si>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</si>
  <si>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</si>
  <si>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</si>
  <si>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</si>
  <si>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</si>
  <si>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</si>
  <si>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</si>
  <si>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</si>
  <si>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</si>
  <si>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</si>
  <si>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</si>
  <si>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</si>
  <si>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</si>
  <si>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</si>
  <si>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</si>
  <si>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</si>
  <si>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</si>
  <si>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</si>
  <si>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</si>
  <si>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</si>
  <si>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</si>
  <si>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</si>
  <si>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</si>
  <si>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</si>
  <si>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</si>
  <si>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</si>
  <si>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</si>
  <si>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</si>
  <si>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</si>
  <si>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</si>
  <si>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</si>
  <si>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</si>
  <si>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</si>
  <si>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</si>
  <si>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</si>
  <si>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</si>
  <si>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</si>
  <si>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</si>
  <si>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</si>
  <si>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</si>
  <si>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</si>
  <si>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</si>
  <si>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</si>
  <si>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</si>
  <si>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</si>
  <si>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</si>
  <si>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</si>
  <si>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</si>
  <si>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</si>
  <si>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</si>
  <si>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</si>
  <si>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</si>
  <si>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</si>
  <si>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</si>
  <si>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</si>
  <si>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</si>
  <si>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</si>
  <si>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</si>
  <si>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</si>
  <si>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</si>
  <si>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</si>
  <si>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</si>
  <si>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</si>
  <si>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</si>
  <si>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</si>
  <si>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</si>
  <si>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</si>
  <si>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</si>
  <si>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</si>
  <si>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</si>
  <si>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</si>
  <si>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</si>
  <si>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</si>
  <si>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</si>
  <si>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</si>
  <si>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</si>
  <si>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</si>
  <si>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</si>
  <si>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</si>
  <si>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</si>
  <si>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</si>
  <si>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</si>
  <si>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</si>
  <si>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</si>
  <si>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</si>
  <si>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</si>
  <si>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</si>
  <si>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</si>
  <si>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</si>
  <si>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</si>
  <si>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</si>
  <si>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</si>
  <si>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</si>
  <si>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</si>
  <si>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</si>
  <si>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</si>
  <si>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</si>
  <si>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</si>
  <si>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</si>
  <si>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</si>
  <si>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</si>
  <si>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</si>
  <si>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</si>
  <si>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</si>
  <si>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</si>
  <si>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</si>
  <si>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</si>
  <si>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</si>
  <si>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</si>
  <si>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</si>
  <si>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</si>
  <si>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</si>
  <si>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</si>
  <si>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</si>
  <si>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</si>
  <si>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</si>
  <si>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</si>
  <si>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</si>
  <si>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</si>
  <si>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</si>
  <si>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</si>
  <si>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</si>
  <si>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</si>
  <si>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</si>
  <si>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</si>
  <si>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</si>
  <si>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</si>
  <si>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</si>
  <si>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</si>
  <si>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</si>
  <si>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</si>
  <si>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</si>
  <si>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</si>
  <si>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</si>
  <si>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</si>
  <si>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</si>
  <si>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</si>
  <si>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</si>
  <si>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</si>
  <si>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</si>
  <si>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</si>
  <si>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</si>
  <si>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</si>
  <si>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</si>
  <si>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</si>
  <si>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</si>
  <si>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</si>
  <si>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</si>
  <si>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</si>
  <si>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</si>
  <si>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</si>
  <si>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</si>
  <si>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</si>
  <si>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</si>
  <si>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</si>
  <si>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</si>
  <si>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</si>
  <si>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</si>
  <si>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</si>
  <si>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</si>
  <si>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</si>
  <si>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</si>
  <si>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</si>
  <si>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</si>
  <si>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</si>
  <si>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</si>
  <si>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</si>
  <si>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</si>
  <si>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</si>
  <si>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</si>
  <si>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</si>
  <si>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</si>
  <si>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</si>
  <si>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</si>
  <si>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</si>
  <si>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</si>
  <si>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</si>
  <si>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</si>
  <si>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</si>
  <si>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</si>
  <si>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</si>
  <si>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</si>
  <si>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</si>
  <si>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</si>
  <si>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</si>
  <si>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</si>
  <si>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</si>
  <si>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</si>
  <si>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</si>
  <si>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</si>
  <si>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</si>
  <si>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</si>
  <si>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</si>
  <si>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</si>
  <si>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</si>
  <si>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</si>
  <si>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</si>
  <si>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</si>
  <si>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</si>
  <si>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</si>
  <si>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</si>
  <si>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</si>
  <si>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</si>
  <si>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</si>
  <si>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</si>
  <si>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</si>
  <si>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</si>
  <si>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</si>
  <si>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</si>
  <si>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</si>
  <si>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</si>
  <si>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</si>
  <si>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</si>
  <si>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</si>
  <si>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</si>
  <si>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</si>
  <si>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</si>
  <si>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</si>
  <si>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</si>
  <si>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</si>
  <si>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</si>
  <si>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</si>
  <si>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</si>
  <si>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</si>
  <si>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</si>
  <si>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</si>
  <si>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</si>
  <si>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</si>
  <si>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</si>
  <si>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</si>
  <si>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</si>
  <si>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</si>
  <si>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</si>
  <si>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</si>
  <si>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</si>
  <si>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</si>
  <si>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</si>
  <si>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</si>
  <si>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</si>
  <si>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</si>
  <si>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</si>
  <si>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</si>
  <si>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</si>
  <si>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</si>
  <si>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</si>
  <si>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</si>
  <si>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</si>
  <si>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</si>
  <si>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</si>
  <si>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</si>
  <si>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</si>
  <si>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</si>
  <si>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</si>
  <si>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</si>
  <si>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</si>
  <si>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</si>
  <si>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</si>
  <si>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</si>
  <si>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</si>
  <si>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</si>
  <si>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</si>
  <si>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</si>
  <si>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</si>
  <si>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</si>
  <si>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</si>
  <si>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</si>
  <si>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</si>
  <si>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</si>
  <si>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</si>
  <si>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</si>
  <si>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</si>
  <si>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</si>
  <si>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</si>
  <si>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</si>
  <si>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</si>
  <si>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</si>
  <si>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</si>
  <si>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</si>
  <si>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</si>
  <si>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</si>
  <si>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</si>
  <si>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</si>
  <si>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</si>
  <si>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</si>
  <si>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</si>
  <si>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</si>
  <si>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</si>
  <si>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</si>
  <si>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</si>
  <si>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</si>
  <si>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</si>
  <si>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</si>
  <si>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</si>
  <si>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</si>
  <si>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</si>
  <si>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</si>
  <si>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</si>
  <si>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</si>
  <si>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</si>
  <si>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</si>
  <si>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</si>
  <si>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</si>
  <si>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</si>
  <si>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</si>
  <si>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</si>
  <si>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</si>
  <si>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</si>
  <si>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</si>
  <si>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</si>
  <si>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</si>
  <si>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</si>
  <si>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</si>
  <si>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</si>
  <si>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</si>
  <si>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</si>
  <si>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</si>
  <si>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</si>
  <si>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</si>
  <si>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</si>
  <si>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</si>
  <si>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</si>
  <si>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</si>
  <si>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</si>
  <si>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</si>
  <si>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</si>
  <si>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</si>
  <si>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</si>
  <si>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</si>
  <si>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</si>
  <si>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</si>
  <si>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</si>
  <si>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</si>
  <si>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</si>
  <si>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</si>
  <si>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</si>
  <si>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</si>
  <si>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</si>
  <si>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</si>
  <si>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</si>
  <si>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</si>
  <si>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</si>
  <si>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</si>
  <si>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</si>
  <si>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</si>
  <si>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</si>
  <si>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</si>
  <si>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</si>
  <si>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</si>
  <si>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</si>
  <si>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</si>
  <si>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</si>
  <si>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</si>
  <si>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</si>
  <si>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</si>
  <si>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</si>
  <si>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</si>
  <si>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</si>
  <si>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</si>
  <si>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</si>
  <si>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</si>
  <si>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</si>
  <si>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</si>
  <si>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</si>
  <si>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</si>
  <si>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</si>
  <si>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</si>
  <si>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</si>
  <si>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</si>
  <si>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</si>
  <si>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</si>
  <si>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</si>
  <si>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</si>
  <si>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</si>
  <si>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</si>
  <si>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</si>
  <si>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</si>
  <si>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</si>
  <si>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</si>
  <si>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</si>
  <si>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</si>
  <si>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</si>
  <si>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</si>
  <si>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</si>
  <si>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</si>
  <si>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</si>
  <si>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</si>
  <si>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</si>
  <si>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</si>
  <si>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</si>
  <si>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</si>
  <si>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</si>
  <si>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</si>
  <si>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</si>
  <si>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</si>
  <si>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</si>
  <si>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</si>
  <si>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</si>
  <si>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</si>
  <si>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</si>
  <si>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</si>
  <si>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</si>
  <si>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</si>
  <si>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</si>
  <si>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</si>
  <si>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</si>
  <si>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</si>
  <si>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</si>
  <si>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</si>
  <si>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</si>
  <si>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</si>
  <si>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</si>
  <si>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</si>
  <si>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</si>
  <si>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</si>
  <si>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</si>
  <si>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</si>
  <si>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</si>
  <si>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</si>
  <si>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</si>
  <si>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</si>
  <si>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</si>
  <si>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</si>
  <si>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</si>
  <si>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</si>
  <si>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</si>
  <si>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</si>
  <si>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</si>
  <si>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</si>
  <si>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</si>
  <si>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</si>
  <si>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</si>
  <si>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</si>
  <si>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</si>
  <si>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</si>
  <si>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</si>
  <si>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</si>
  <si>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</si>
  <si>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</si>
  <si>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</si>
  <si>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</si>
  <si>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</si>
  <si>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</si>
  <si>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</si>
  <si>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</si>
  <si>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</si>
  <si>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</si>
  <si>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</si>
  <si>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</si>
  <si>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</si>
  <si>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</si>
  <si>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</si>
  <si>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</si>
  <si>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</si>
  <si>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</si>
  <si>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</si>
  <si>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</si>
  <si>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</si>
  <si>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</si>
  <si>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</si>
  <si>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</si>
  <si>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</si>
  <si>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</si>
  <si>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</si>
  <si>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</si>
  <si>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</si>
  <si>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</si>
  <si>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</si>
  <si>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</si>
  <si>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</si>
  <si>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</si>
  <si>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</si>
  <si>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</si>
  <si>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</si>
  <si>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</si>
  <si>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</si>
  <si>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</si>
  <si>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</si>
  <si>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</si>
  <si>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</si>
  <si>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</si>
  <si>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</si>
  <si>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</si>
  <si>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</si>
  <si>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</si>
  <si>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</si>
  <si>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</si>
  <si>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</si>
  <si>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</si>
  <si>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</si>
  <si>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</si>
  <si>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</si>
  <si>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</si>
  <si>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</si>
  <si>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</si>
  <si>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</si>
  <si>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</si>
  <si>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</si>
  <si>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</si>
  <si>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</si>
  <si>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</si>
  <si>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</si>
  <si>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</si>
  <si>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</si>
  <si>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</si>
  <si>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</si>
  <si>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</si>
  <si>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</si>
  <si>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</si>
  <si>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</si>
  <si>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</si>
  <si>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</si>
  <si>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</si>
  <si>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</si>
  <si>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</si>
  <si>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</si>
  <si>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</si>
  <si>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</si>
  <si>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</si>
  <si>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</si>
  <si>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</si>
  <si>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</si>
  <si>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</si>
  <si>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</si>
  <si>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</si>
  <si>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</si>
  <si>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</si>
  <si>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</si>
  <si>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</si>
  <si>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</si>
  <si>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</si>
  <si>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</si>
  <si>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</si>
  <si>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</si>
  <si>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</si>
  <si>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</si>
  <si>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</si>
  <si>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</si>
  <si>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</si>
  <si>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</si>
  <si>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</si>
  <si>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</si>
  <si>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</si>
  <si>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</si>
  <si>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</si>
  <si>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</si>
  <si>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</si>
  <si>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</si>
  <si>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</si>
  <si>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</si>
  <si>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</si>
  <si>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</si>
  <si>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</si>
  <si>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</si>
  <si>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</si>
  <si>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</si>
  <si>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</si>
  <si>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</si>
  <si>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</si>
  <si>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</si>
  <si>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</si>
  <si>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</si>
  <si>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</si>
  <si>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</si>
  <si>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</si>
  <si>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</si>
  <si>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</si>
  <si>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</si>
  <si>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</si>
  <si>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</si>
  <si>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</si>
  <si>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</si>
  <si>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</si>
  <si>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</si>
  <si>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</si>
  <si>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</si>
  <si>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</si>
  <si>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</si>
  <si>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</si>
  <si>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</si>
  <si>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</si>
  <si>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</si>
  <si>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</si>
  <si>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</si>
  <si>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</si>
  <si>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</si>
  <si>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</si>
  <si>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</si>
  <si>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</si>
  <si>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</si>
  <si>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</si>
  <si>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</si>
  <si>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</si>
  <si>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</si>
  <si>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</si>
  <si>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</si>
  <si>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</si>
  <si>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</si>
  <si>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</si>
  <si>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</si>
  <si>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</si>
  <si>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</si>
  <si>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</si>
  <si>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</si>
  <si>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</si>
  <si>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</si>
  <si>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</si>
  <si>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</si>
  <si>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</si>
  <si>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</si>
  <si>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</si>
  <si>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</si>
  <si>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</si>
  <si>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</si>
  <si>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</si>
  <si>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</si>
  <si>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</si>
  <si>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</si>
  <si>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</si>
  <si>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</si>
  <si>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</si>
  <si>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</si>
  <si>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</si>
  <si>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</si>
  <si>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</si>
  <si>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</si>
  <si>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</si>
  <si>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</si>
  <si>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</si>
  <si>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</si>
  <si>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</si>
  <si>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</si>
  <si>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</si>
  <si>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</si>
  <si>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</si>
  <si>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</si>
  <si>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</si>
  <si>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</si>
  <si>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</si>
  <si>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</si>
  <si>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</si>
  <si>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</si>
  <si>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</si>
  <si>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</si>
  <si>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</si>
  <si>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</si>
  <si>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</si>
  <si>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</si>
  <si>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</si>
  <si>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</si>
  <si>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</si>
  <si>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</si>
  <si>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</si>
  <si>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</si>
  <si>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</si>
  <si>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</si>
  <si>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</si>
  <si>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</si>
  <si>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</si>
  <si>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</si>
  <si>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</si>
  <si>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</si>
  <si>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</si>
  <si>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</si>
  <si>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</si>
  <si>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</si>
  <si>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</si>
  <si>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</si>
  <si>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</si>
  <si>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</si>
  <si>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</si>
  <si>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</si>
  <si>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</si>
  <si>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</si>
  <si>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</si>
  <si>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</si>
  <si>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</si>
  <si>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</si>
  <si>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</si>
  <si>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</si>
  <si>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</si>
  <si>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</si>
  <si>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</si>
  <si>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</si>
  <si>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</si>
  <si>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</si>
  <si>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</si>
  <si>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</si>
  <si>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</si>
  <si>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</si>
  <si>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</si>
  <si>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</si>
  <si>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</si>
  <si>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</si>
  <si>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</si>
  <si>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</si>
  <si>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</si>
  <si>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</si>
  <si>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</si>
  <si>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</si>
  <si>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</si>
  <si>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</si>
  <si>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</si>
  <si>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</si>
  <si>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</si>
  <si>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</si>
  <si>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</si>
  <si>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</si>
  <si>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</si>
  <si>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</si>
  <si>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</si>
  <si>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</si>
  <si>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</si>
  <si>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</si>
  <si>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</si>
  <si>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</si>
  <si>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</si>
  <si>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</si>
  <si>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</si>
  <si>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</si>
  <si>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</si>
  <si>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</si>
  <si>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</si>
  <si>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</si>
  <si>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</si>
  <si>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</si>
  <si>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</si>
  <si>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</si>
  <si>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</si>
  <si>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</si>
  <si>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</si>
  <si>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</si>
  <si>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</si>
  <si>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</si>
  <si>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</si>
  <si>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</si>
  <si>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</si>
  <si>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</si>
  <si>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</si>
  <si>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</si>
  <si>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</si>
  <si>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</si>
  <si>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</si>
  <si>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</si>
  <si>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</si>
  <si>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</si>
  <si>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</si>
  <si>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</si>
  <si>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</si>
  <si>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</si>
  <si>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</si>
  <si>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</si>
  <si>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</si>
  <si>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</si>
  <si>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</si>
  <si>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</si>
  <si>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</si>
  <si>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</si>
  <si>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</si>
  <si>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</si>
  <si>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</si>
  <si>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</si>
  <si>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</si>
  <si>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</si>
  <si>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</si>
  <si>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</si>
  <si>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</si>
  <si>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</si>
  <si>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</si>
  <si>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</si>
  <si>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</si>
  <si>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</si>
  <si>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</si>
  <si>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</si>
  <si>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</si>
  <si>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</si>
  <si>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</si>
  <si>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</si>
  <si>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</si>
  <si>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</si>
  <si>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</si>
  <si>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</si>
  <si>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</si>
  <si>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</si>
  <si>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</si>
  <si>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</si>
  <si>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</si>
  <si>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</si>
  <si>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</si>
  <si>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</si>
  <si>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</si>
  <si>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</si>
  <si>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</si>
  <si>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</si>
  <si>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</si>
  <si>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</si>
  <si>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</si>
  <si>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</si>
  <si>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</si>
  <si>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</si>
  <si>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</si>
  <si>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</si>
  <si>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</si>
  <si>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</si>
  <si>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</si>
  <si>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</si>
  <si>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</si>
  <si>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</si>
  <si>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</si>
  <si>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</si>
  <si>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</si>
  <si>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</si>
  <si>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</si>
  <si>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</si>
  <si>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</si>
  <si>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</si>
  <si>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</si>
  <si>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</si>
  <si>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</si>
  <si>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</si>
  <si>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</si>
  <si>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</si>
  <si>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</si>
  <si>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</si>
  <si>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</si>
  <si>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</si>
  <si>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</si>
  <si>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</si>
  <si>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</si>
  <si>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</si>
  <si>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</si>
  <si>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</si>
  <si>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</si>
  <si>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</si>
  <si>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</si>
  <si>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</si>
  <si>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</si>
  <si>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</si>
  <si>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</si>
  <si>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</si>
  <si>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</si>
  <si>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</si>
  <si>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</si>
  <si>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</si>
  <si>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</si>
  <si>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</si>
  <si>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</si>
  <si>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</si>
  <si>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</si>
  <si>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</si>
  <si>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</si>
  <si>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</si>
  <si>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</si>
  <si>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</si>
  <si>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</si>
  <si>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</si>
  <si>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</si>
  <si>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</si>
  <si>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</si>
  <si>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</si>
  <si>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</si>
  <si>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</si>
  <si>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</si>
  <si>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</si>
  <si>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</si>
  <si>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</si>
  <si>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</si>
  <si>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</si>
  <si>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</si>
  <si>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</si>
  <si>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</si>
  <si>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</si>
  <si>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</si>
  <si>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</si>
  <si>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</si>
  <si>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</si>
  <si>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</si>
  <si>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</si>
  <si>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</si>
  <si>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</si>
  <si>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</si>
  <si>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</si>
  <si>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</si>
  <si>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</si>
  <si>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</si>
  <si>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</si>
  <si>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</si>
  <si>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</si>
  <si>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</si>
  <si>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</si>
  <si>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</si>
  <si>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</si>
  <si>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</si>
  <si>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</si>
  <si>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</si>
  <si>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</si>
  <si>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</si>
  <si>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</si>
  <si>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</si>
  <si>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</si>
  <si>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</si>
  <si>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</si>
  <si>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</si>
  <si>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</si>
  <si>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</si>
  <si>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</si>
  <si>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</si>
  <si>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</si>
  <si>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</si>
  <si>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</si>
  <si>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</si>
  <si>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</si>
  <si>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</si>
  <si>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</si>
  <si>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</si>
  <si>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</si>
  <si>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</si>
  <si>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</si>
  <si>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</si>
  <si>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</si>
  <si>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</si>
  <si>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</si>
  <si>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</si>
  <si>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</si>
  <si>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</si>
  <si>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</si>
  <si>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</si>
  <si>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</si>
  <si>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</si>
  <si>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</si>
  <si>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</si>
  <si>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</si>
  <si>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</si>
  <si>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</si>
  <si>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</si>
  <si>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</si>
  <si>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</si>
  <si>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</si>
  <si>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</si>
  <si>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</si>
  <si>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</si>
  <si>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</si>
  <si>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</si>
  <si>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</si>
  <si>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</si>
  <si>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</si>
  <si>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</si>
  <si>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</si>
  <si>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</si>
  <si>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</si>
  <si>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</si>
  <si>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</si>
  <si>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</si>
  <si>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</si>
  <si>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</si>
  <si>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</si>
  <si>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</si>
  <si>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</si>
  <si>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</si>
  <si>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</si>
  <si>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</si>
  <si>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</si>
  <si>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</si>
  <si>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</si>
  <si>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</si>
  <si>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</si>
  <si>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</si>
  <si>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</si>
  <si>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</si>
  <si>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</si>
  <si>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</si>
  <si>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</si>
  <si>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</si>
  <si>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</si>
  <si>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</si>
  <si>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</si>
  <si>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</si>
  <si>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</si>
  <si>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</si>
  <si>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</si>
  <si>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</si>
  <si>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</si>
  <si>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</si>
  <si>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</si>
  <si>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</si>
  <si>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</si>
  <si>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</si>
  <si>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</si>
  <si>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</si>
  <si>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</si>
  <si>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</si>
  <si>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</si>
  <si>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</si>
  <si>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</si>
  <si>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</si>
  <si>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</si>
  <si>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</si>
  <si>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</si>
  <si>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</si>
  <si>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</si>
  <si>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</si>
  <si>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</si>
  <si>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</si>
  <si>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</si>
  <si>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</si>
  <si>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</si>
  <si>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</si>
  <si>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</si>
  <si>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</si>
  <si>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</si>
  <si>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</si>
  <si>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</si>
  <si>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</si>
  <si>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</si>
  <si>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</si>
  <si>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</si>
  <si>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</si>
  <si>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</si>
  <si>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</si>
  <si>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</si>
  <si>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</si>
  <si>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</si>
  <si>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</si>
  <si>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</si>
  <si>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</si>
  <si>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</si>
  <si>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</si>
  <si>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</si>
  <si>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</si>
  <si>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</si>
  <si>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</si>
  <si>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</si>
  <si>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</si>
  <si>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</si>
  <si>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</si>
  <si>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</si>
  <si>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</si>
  <si>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</si>
  <si>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</si>
  <si>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</si>
  <si>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</si>
  <si>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</si>
  <si>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</si>
  <si>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</si>
  <si>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</si>
  <si>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</si>
  <si>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</si>
  <si>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</si>
  <si>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</si>
  <si>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</si>
  <si>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</si>
  <si>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</si>
  <si>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</si>
  <si>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</si>
  <si>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</si>
  <si>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</si>
  <si>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</si>
  <si>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</si>
  <si>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</si>
  <si>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</si>
  <si>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</si>
  <si>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</si>
  <si>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</si>
  <si>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</si>
  <si>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</si>
  <si>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</si>
  <si>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</si>
  <si>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</si>
  <si>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</si>
  <si>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</si>
  <si>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</si>
  <si>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</si>
  <si>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</si>
  <si>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</si>
  <si>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</si>
  <si>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</si>
  <si>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</si>
  <si>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</si>
  <si>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</si>
  <si>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</si>
  <si>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</si>
  <si>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</si>
  <si>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</si>
  <si>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</si>
  <si>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</si>
  <si>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</si>
  <si>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</si>
  <si>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</si>
  <si>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</si>
  <si>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</si>
  <si>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</si>
  <si>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</si>
  <si>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</si>
  <si>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</si>
  <si>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</si>
  <si>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</si>
  <si>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</si>
  <si>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</si>
  <si>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</si>
  <si>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</si>
  <si>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</si>
  <si>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</si>
  <si>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</si>
  <si>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</si>
  <si>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</si>
  <si>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</si>
  <si>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</si>
  <si>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</si>
  <si>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</si>
  <si>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</si>
  <si>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</si>
  <si>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</si>
  <si>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</si>
  <si>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</si>
  <si>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</si>
  <si>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</si>
  <si>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</si>
  <si>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</si>
  <si>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</si>
  <si>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</si>
  <si>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</si>
  <si>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</si>
  <si>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</si>
  <si>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</si>
  <si>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</si>
  <si>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</si>
  <si>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</si>
  <si>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</si>
  <si>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</si>
  <si>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</si>
  <si>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</si>
  <si>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</si>
  <si>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</si>
  <si>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</si>
  <si>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</si>
  <si>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</si>
  <si>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</si>
  <si>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</si>
  <si>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</si>
  <si>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</si>
  <si>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</si>
  <si>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</si>
  <si>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</si>
  <si>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</si>
  <si>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</si>
  <si>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</si>
  <si>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</si>
  <si>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</si>
  <si>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</si>
  <si>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</si>
  <si>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</si>
  <si>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</si>
  <si>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</si>
  <si>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</si>
  <si>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</si>
  <si>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</si>
  <si>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</si>
  <si>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</si>
  <si>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</si>
  <si>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</si>
  <si>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</si>
  <si>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</si>
  <si>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</si>
  <si>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</si>
  <si>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</si>
  <si>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</si>
  <si>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</si>
  <si>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</si>
  <si>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</si>
  <si>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</si>
  <si>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</si>
  <si>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</si>
  <si>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</si>
  <si>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</si>
  <si>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</si>
  <si>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</si>
  <si>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</si>
  <si>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</si>
  <si>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</si>
  <si>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</si>
  <si>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</si>
  <si>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</si>
  <si>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</si>
  <si>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</si>
  <si>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</si>
  <si>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</si>
  <si>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</si>
  <si>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</si>
  <si>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</si>
  <si>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</si>
  <si>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</si>
  <si>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</si>
  <si>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</si>
  <si>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</si>
  <si>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</si>
  <si>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</si>
  <si>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</si>
  <si>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</si>
  <si>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</si>
  <si>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</si>
  <si>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</si>
  <si>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</si>
  <si>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</si>
  <si>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</si>
  <si>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</si>
  <si>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</si>
  <si>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</si>
  <si>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</si>
  <si>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</si>
  <si>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</si>
  <si>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</si>
  <si>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</si>
  <si>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</si>
  <si>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</si>
  <si>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</si>
  <si>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</si>
  <si>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</si>
  <si>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</si>
  <si>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</si>
  <si>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</si>
  <si>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</si>
  <si>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</si>
  <si>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</si>
  <si>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</si>
  <si>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</si>
  <si>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</si>
  <si>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</si>
  <si>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</si>
  <si>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</si>
  <si>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</si>
  <si>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</si>
  <si>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</si>
  <si>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</si>
  <si>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</si>
  <si>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</si>
  <si>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</si>
  <si>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</si>
  <si>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</si>
  <si>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</si>
  <si>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</si>
  <si>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</si>
  <si>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</si>
  <si>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</si>
  <si>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</si>
  <si>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</si>
  <si>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</si>
  <si>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</si>
  <si>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</si>
  <si>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</si>
  <si>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</si>
  <si>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</si>
  <si>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</si>
  <si>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</si>
  <si>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</si>
  <si>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</si>
  <si>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</si>
  <si>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</si>
  <si>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</si>
  <si>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</si>
  <si>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</si>
  <si>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</si>
  <si>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</si>
  <si>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</si>
  <si>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</si>
  <si>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</si>
  <si>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</si>
  <si>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</si>
  <si>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</si>
  <si>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</si>
  <si>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</si>
  <si>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</si>
  <si>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</si>
  <si>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</si>
  <si>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</si>
  <si>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</si>
  <si>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</si>
  <si>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</si>
  <si>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</si>
  <si>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</si>
  <si>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</si>
  <si>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</si>
  <si>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</si>
  <si>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</si>
  <si>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</si>
  <si>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</si>
  <si>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</si>
  <si>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</si>
  <si>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</si>
  <si>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</si>
  <si>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</si>
  <si>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</si>
  <si>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</si>
  <si>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</si>
  <si>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</si>
  <si>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</si>
  <si>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</si>
  <si>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</si>
  <si>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</si>
  <si>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</si>
  <si>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</si>
  <si>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</si>
  <si>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</si>
  <si>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</si>
  <si>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</si>
  <si>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</si>
  <si>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</si>
  <si>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</si>
  <si>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</si>
  <si>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</si>
  <si>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</si>
  <si>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</si>
  <si>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</si>
  <si>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</si>
  <si>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</si>
  <si>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</si>
  <si>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</si>
  <si>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</si>
  <si>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</si>
  <si>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</si>
  <si>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</si>
  <si>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</si>
  <si>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</si>
  <si>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</si>
  <si>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</si>
  <si>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</si>
  <si>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</si>
  <si>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</si>
  <si>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</si>
  <si>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</si>
  <si>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</si>
  <si>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</si>
  <si>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</si>
  <si>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</si>
  <si>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</si>
  <si>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</si>
  <si>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</si>
  <si>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</si>
  <si>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</si>
  <si>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</si>
  <si>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</si>
  <si>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</si>
  <si>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</si>
  <si>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</si>
  <si>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</si>
  <si>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</si>
  <si>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</si>
  <si>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</si>
  <si>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</si>
  <si>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</si>
  <si>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</si>
  <si>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</si>
  <si>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</si>
  <si>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</si>
  <si>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</si>
  <si>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</si>
  <si>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</si>
  <si>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</si>
  <si>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</si>
  <si>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</si>
  <si>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</si>
  <si>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</si>
  <si>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</si>
  <si>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</si>
  <si>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</si>
  <si>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</si>
  <si>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</si>
  <si>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</si>
  <si>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</si>
  <si>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</si>
  <si>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</si>
  <si>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</si>
  <si>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</si>
  <si>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</si>
  <si>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</si>
  <si>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</si>
  <si>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</si>
  <si>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</si>
  <si>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</si>
  <si>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</si>
  <si>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</si>
  <si>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</si>
  <si>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</si>
  <si>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</si>
  <si>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</si>
  <si>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</si>
  <si>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</si>
  <si>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</si>
  <si>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</si>
  <si>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</si>
  <si>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</si>
  <si>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</si>
  <si>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</si>
  <si>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</si>
  <si>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</si>
  <si>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</si>
  <si>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</si>
  <si>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</si>
  <si>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</si>
  <si>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</si>
  <si>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</si>
  <si>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</si>
  <si>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</si>
  <si>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</si>
  <si>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</si>
  <si>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</si>
  <si>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</si>
  <si>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</si>
  <si>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</si>
  <si>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</si>
  <si>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</si>
  <si>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</si>
  <si>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</si>
  <si>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</si>
  <si>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</si>
  <si>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</si>
  <si>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</si>
  <si>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</si>
  <si>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</si>
  <si>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</si>
  <si>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</si>
  <si>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</si>
  <si>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</si>
  <si>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</si>
  <si>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</si>
  <si>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</si>
  <si>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</si>
  <si>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</si>
  <si>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</si>
  <si>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</si>
  <si>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</si>
  <si>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</si>
  <si>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</si>
  <si>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</si>
  <si>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</si>
  <si>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</si>
  <si>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</si>
  <si>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</si>
  <si>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</si>
  <si>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</si>
  <si>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</si>
  <si>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</si>
  <si>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</si>
  <si>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</si>
  <si>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</si>
  <si>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</si>
  <si>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</si>
  <si>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</si>
  <si>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</si>
  <si>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</si>
  <si>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</si>
  <si>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</si>
  <si>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</si>
  <si>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</si>
  <si>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</si>
  <si>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</si>
  <si>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</si>
  <si>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</si>
  <si>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</si>
  <si>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</si>
  <si>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</si>
  <si>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</si>
  <si>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</si>
  <si>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</si>
  <si>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</si>
  <si>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</si>
  <si>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</si>
  <si>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</si>
  <si>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</si>
  <si>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</si>
  <si>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</si>
  <si>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</si>
  <si>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</si>
  <si>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</si>
  <si>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</si>
  <si>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</si>
  <si>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</si>
  <si>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</si>
  <si>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</si>
  <si>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</si>
  <si>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</si>
  <si>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</si>
  <si>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</si>
  <si>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</si>
  <si>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</si>
  <si>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</si>
  <si>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</si>
  <si>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</si>
  <si>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</si>
  <si>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</si>
  <si>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</si>
  <si>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</si>
  <si>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</si>
  <si>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</si>
  <si>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</si>
  <si>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</si>
  <si>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</si>
  <si>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</si>
  <si>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</si>
  <si>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</si>
  <si>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</si>
  <si>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</si>
  <si>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</si>
  <si>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</si>
  <si>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</si>
  <si>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</si>
  <si>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</si>
  <si>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</si>
  <si>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</si>
  <si>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</si>
  <si>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</si>
  <si>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</si>
  <si>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</si>
  <si>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</si>
  <si>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</si>
  <si>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</si>
  <si>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</si>
  <si>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</si>
  <si>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</si>
  <si>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</si>
  <si>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</si>
  <si>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</si>
  <si>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</si>
  <si>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</si>
  <si>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</si>
  <si>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</si>
  <si>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</si>
  <si>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</si>
  <si>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</si>
  <si>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</si>
  <si>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</si>
  <si>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</si>
  <si>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</si>
  <si>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</si>
  <si>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</si>
  <si>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</si>
  <si>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</si>
  <si>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</si>
  <si>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</si>
  <si>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</si>
  <si>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</si>
  <si>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</si>
  <si>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</si>
  <si>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</si>
  <si>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</si>
  <si>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</si>
  <si>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</si>
  <si>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</si>
  <si>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</si>
  <si>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</si>
  <si>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</si>
  <si>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</si>
  <si>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</si>
  <si>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</si>
  <si>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</si>
  <si>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</si>
  <si>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</si>
  <si>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</si>
  <si>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</si>
  <si>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</si>
  <si>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</si>
  <si>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</si>
  <si>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</si>
  <si>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</si>
  <si>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</si>
  <si>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</si>
  <si>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</si>
  <si>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</si>
  <si>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</si>
  <si>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</si>
  <si>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</si>
  <si>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</si>
  <si>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</si>
  <si>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</si>
  <si>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</si>
  <si>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</si>
  <si>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</si>
  <si>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</si>
  <si>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</si>
  <si>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</si>
  <si>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</si>
  <si>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</si>
  <si>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</si>
  <si>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</si>
  <si>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</si>
  <si>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</si>
  <si>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</si>
  <si>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</si>
  <si>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</si>
  <si>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</si>
  <si>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</si>
  <si>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</si>
  <si>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</si>
  <si>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</si>
  <si>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</si>
  <si>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</si>
  <si>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</si>
  <si>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</si>
  <si>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</si>
  <si>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</si>
  <si>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</si>
  <si>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</si>
  <si>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</si>
  <si>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</si>
  <si>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</si>
  <si>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</si>
  <si>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</si>
  <si>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</si>
  <si>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</si>
  <si>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</si>
  <si>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</si>
  <si>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</si>
  <si>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</si>
  <si>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</si>
  <si>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</si>
  <si>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</si>
  <si>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</si>
  <si>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</si>
  <si>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</si>
  <si>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</si>
  <si>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</si>
  <si>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</si>
  <si>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</si>
  <si>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</si>
  <si>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</si>
  <si>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</si>
  <si>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</si>
  <si>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</si>
  <si>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</si>
  <si>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</si>
  <si>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</si>
  <si>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</si>
  <si>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</si>
  <si>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</si>
  <si>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</si>
  <si>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</si>
  <si>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</si>
  <si>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</si>
  <si>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</si>
  <si>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</si>
  <si>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</si>
  <si>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</si>
  <si>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</si>
  <si>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</si>
  <si>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</si>
  <si>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</si>
  <si>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</si>
  <si>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</si>
  <si>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</si>
  <si>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</si>
  <si>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</si>
  <si>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</si>
  <si>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</si>
  <si>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</si>
  <si>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</si>
  <si>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</si>
  <si>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</si>
  <si>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</si>
  <si>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</si>
  <si>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</si>
  <si>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</si>
  <si>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</si>
  <si>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</si>
  <si>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</si>
  <si>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</si>
  <si>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</si>
  <si>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</si>
  <si>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</si>
  <si>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</si>
  <si>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</si>
  <si>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</si>
  <si>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</si>
  <si>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</si>
  <si>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</si>
  <si>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</si>
  <si>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</si>
  <si>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</si>
  <si>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</si>
  <si>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</si>
  <si>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</si>
  <si>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</si>
  <si>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</si>
  <si>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</si>
  <si>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</si>
  <si>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</si>
  <si>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</si>
  <si>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</si>
  <si>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</si>
  <si>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</si>
  <si>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</si>
  <si>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</si>
  <si>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</si>
  <si>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</si>
  <si>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</si>
  <si>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</si>
  <si>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</si>
  <si>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</si>
  <si>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</si>
  <si>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</si>
  <si>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</si>
  <si>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</si>
  <si>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</si>
  <si>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</si>
  <si>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</si>
  <si>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</si>
  <si>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</si>
  <si>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</si>
  <si>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</si>
  <si>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</si>
  <si>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</si>
  <si>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</si>
  <si>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</si>
  <si>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</si>
  <si>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</si>
  <si>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</si>
  <si>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</si>
  <si>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</si>
  <si>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</si>
  <si>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</si>
  <si>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</si>
  <si>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</si>
  <si>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</si>
  <si>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</si>
  <si>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</si>
  <si>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</si>
  <si>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</si>
  <si>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</si>
  <si>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</si>
  <si>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</si>
  <si>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</si>
  <si>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</si>
  <si>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</si>
  <si>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</si>
  <si>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</si>
  <si>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</si>
  <si>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</si>
  <si>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</si>
  <si>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</si>
  <si>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</si>
  <si>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</si>
  <si>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</si>
  <si>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</si>
  <si>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</si>
  <si>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</si>
  <si>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</si>
  <si>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</si>
  <si>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</si>
  <si>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</si>
  <si>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</si>
  <si>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</si>
  <si>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</si>
  <si>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</si>
  <si>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</si>
  <si>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</si>
  <si>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</si>
  <si>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</si>
  <si>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</si>
  <si>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</si>
  <si>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</si>
  <si>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</si>
  <si>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</si>
  <si>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</si>
  <si>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</si>
  <si>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</si>
  <si>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</si>
  <si>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</si>
  <si>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</si>
  <si>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</si>
  <si>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</si>
  <si>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</si>
  <si>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</si>
  <si>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</si>
  <si>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</si>
  <si>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</si>
  <si>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</si>
  <si>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</si>
  <si>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</si>
  <si>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</si>
  <si>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</si>
  <si>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</si>
  <si>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</si>
  <si>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</si>
  <si>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</si>
  <si>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</si>
  <si>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</si>
  <si>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</si>
  <si>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</si>
  <si>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</si>
  <si>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</si>
  <si>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</si>
  <si>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</si>
  <si>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</si>
  <si>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</si>
  <si>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</si>
  <si>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</si>
  <si>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</si>
  <si>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</si>
  <si>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</si>
  <si>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</si>
  <si>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</si>
  <si>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</si>
  <si>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</si>
  <si>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</si>
  <si>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</si>
  <si>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</si>
  <si>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</si>
  <si>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</si>
  <si>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</si>
  <si>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</si>
  <si>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</si>
  <si>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</si>
  <si>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</si>
  <si>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</si>
  <si>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</si>
  <si>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</si>
  <si>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</si>
  <si>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</si>
  <si>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</si>
  <si>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</si>
  <si>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</si>
  <si>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</si>
  <si>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</si>
  <si>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</si>
  <si>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</si>
  <si>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</si>
  <si>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</si>
  <si>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</si>
  <si>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</si>
  <si>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</si>
  <si>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</si>
  <si>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</si>
  <si>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</si>
  <si>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</si>
  <si>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</si>
  <si>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</si>
  <si>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</si>
  <si>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</si>
  <si>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</si>
  <si>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</si>
  <si>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</si>
  <si>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</si>
  <si>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</si>
  <si>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</si>
  <si>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</si>
  <si>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</si>
  <si>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</si>
  <si>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</si>
  <si>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</si>
  <si>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</si>
  <si>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</si>
  <si>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</si>
  <si>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</si>
  <si>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</si>
  <si>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</si>
  <si>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</si>
  <si>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</si>
  <si>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</si>
  <si>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</si>
  <si>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</si>
  <si>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</si>
  <si>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</si>
  <si>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</si>
  <si>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</si>
  <si>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</si>
  <si>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</si>
  <si>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</si>
  <si>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</si>
  <si>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</si>
  <si>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</si>
  <si>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</si>
  <si>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</si>
  <si>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</si>
  <si>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</si>
  <si>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</si>
  <si>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</si>
  <si>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</si>
  <si>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</si>
  <si>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</si>
  <si>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</si>
  <si>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</si>
  <si>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</si>
  <si>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</si>
  <si>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</si>
  <si>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</si>
  <si>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</si>
  <si>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</si>
  <si>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</si>
  <si>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</si>
  <si>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</si>
  <si>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</si>
  <si>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</si>
  <si>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</si>
  <si>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</si>
  <si>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</si>
  <si>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</si>
  <si>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</si>
  <si>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</si>
  <si>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</si>
  <si>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</si>
  <si>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</si>
  <si>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</si>
  <si>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</si>
  <si>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</si>
  <si>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</si>
  <si>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</si>
  <si>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</si>
  <si>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</si>
  <si>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</si>
  <si>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</si>
  <si>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</si>
  <si>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</si>
  <si>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</si>
  <si>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</si>
  <si>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</si>
  <si>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</si>
  <si>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</si>
  <si>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</si>
  <si>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</si>
  <si>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</si>
  <si>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</si>
  <si>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</si>
  <si>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</si>
  <si>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</si>
  <si>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</si>
  <si>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</si>
  <si>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</si>
  <si>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</si>
  <si>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</si>
  <si>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</si>
  <si>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</si>
  <si>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</si>
  <si>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</si>
  <si>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</si>
  <si>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</si>
  <si>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</si>
  <si>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</si>
  <si>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</si>
  <si>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</si>
  <si>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</si>
  <si>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</si>
  <si>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</si>
  <si>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</si>
  <si>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</si>
  <si>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</si>
  <si>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</si>
  <si>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</si>
  <si>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</si>
  <si>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</si>
  <si>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</si>
  <si>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</si>
  <si>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</si>
  <si>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</si>
  <si>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</si>
  <si>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</si>
  <si>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</si>
  <si>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</si>
  <si>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</si>
  <si>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</si>
  <si>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</si>
  <si>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</si>
  <si>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</si>
  <si>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</si>
  <si>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</si>
  <si>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</si>
  <si>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</si>
  <si>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</si>
  <si>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</si>
  <si>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</si>
  <si>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</si>
  <si>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</si>
  <si>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</si>
  <si>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</si>
  <si>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</si>
  <si>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</si>
  <si>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</si>
  <si>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</si>
  <si>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</si>
  <si>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</si>
  <si>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</si>
  <si>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</si>
  <si>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</si>
  <si>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</si>
  <si>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</si>
  <si>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</si>
  <si>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</si>
  <si>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</si>
  <si>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</si>
  <si>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</si>
  <si>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</si>
  <si>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</si>
  <si>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</si>
  <si>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</si>
  <si>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</si>
  <si>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</si>
  <si>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</si>
  <si>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</si>
  <si>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</si>
  <si>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</si>
  <si>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</si>
  <si>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</si>
  <si>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</si>
  <si>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</si>
  <si>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</si>
  <si>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</si>
  <si>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</si>
  <si>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</si>
  <si>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</si>
  <si>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</si>
  <si>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</si>
  <si>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</si>
  <si>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</si>
  <si>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</si>
  <si>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</si>
  <si>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</si>
  <si>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</si>
  <si>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</si>
  <si>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</si>
  <si>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</si>
  <si>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</si>
  <si>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</si>
  <si>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</si>
  <si>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</si>
  <si>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</si>
  <si>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</si>
  <si>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</si>
  <si>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</si>
  <si>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</si>
  <si>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</si>
  <si>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</si>
  <si>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</si>
  <si>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</si>
  <si>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</si>
  <si>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</si>
  <si>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</si>
  <si>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</si>
  <si>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</si>
  <si>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</si>
  <si>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</si>
  <si>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</si>
  <si>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</si>
  <si>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</si>
  <si>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</si>
  <si>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</si>
  <si>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</si>
  <si>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</si>
  <si>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</si>
  <si>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</si>
  <si>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</si>
  <si>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</si>
  <si>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</si>
  <si>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</si>
  <si>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</si>
  <si>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</si>
  <si>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</si>
  <si>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</si>
  <si>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</si>
  <si>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</si>
  <si>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</si>
  <si>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</si>
  <si>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</si>
  <si>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</si>
  <si>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</si>
  <si>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</si>
  <si>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</si>
  <si>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</si>
  <si>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</si>
  <si>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</si>
  <si>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</si>
  <si>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</si>
  <si>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</si>
  <si>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</si>
  <si>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</si>
  <si>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</si>
  <si>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</si>
  <si>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</si>
  <si>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</si>
  <si>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</si>
  <si>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</si>
  <si>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</si>
  <si>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</si>
  <si>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</si>
  <si>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</si>
  <si>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</si>
  <si>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</si>
  <si>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</si>
  <si>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</si>
  <si>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</si>
  <si>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</si>
  <si>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</si>
  <si>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</si>
  <si>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</si>
  <si>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</si>
  <si>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</si>
  <si>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</si>
  <si>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</si>
  <si>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</si>
  <si>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</si>
  <si>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</si>
  <si>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</si>
  <si>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</si>
  <si>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</si>
  <si>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</si>
  <si>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</si>
  <si>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</si>
  <si>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</si>
  <si>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</si>
  <si>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</si>
  <si>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</si>
  <si>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</si>
  <si>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</si>
  <si>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</si>
  <si>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</si>
  <si>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</si>
  <si>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</si>
  <si>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</si>
  <si>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</si>
  <si>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</si>
  <si>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</si>
  <si>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</si>
  <si>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</si>
  <si>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</si>
  <si>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</si>
  <si>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</si>
  <si>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</si>
  <si>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</si>
  <si>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</si>
  <si>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</si>
  <si>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</si>
  <si>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</si>
  <si>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</si>
  <si>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</si>
  <si>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</si>
  <si>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</si>
  <si>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</si>
  <si>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</si>
  <si>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</si>
  <si>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</si>
  <si>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</si>
  <si>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</si>
  <si>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</si>
  <si>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</si>
  <si>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</si>
  <si>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</si>
  <si>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</si>
  <si>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</si>
  <si>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</si>
  <si>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</si>
  <si>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</si>
  <si>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</si>
  <si>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</si>
  <si>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</si>
  <si>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</si>
  <si>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</si>
  <si>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</si>
  <si>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</si>
  <si>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</si>
  <si>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</si>
  <si>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</si>
  <si>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</si>
  <si>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</si>
  <si>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</si>
  <si>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</si>
  <si>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</si>
  <si>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</si>
  <si>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</si>
  <si>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</si>
  <si>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</si>
  <si>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</si>
  <si>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</si>
  <si>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</si>
  <si>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</si>
  <si>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</si>
  <si>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</si>
  <si>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</si>
  <si>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</si>
  <si>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</si>
  <si>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</si>
  <si>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</si>
  <si>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</si>
  <si>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</si>
  <si>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</si>
  <si>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</si>
  <si>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</si>
  <si>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</si>
  <si>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</si>
  <si>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</si>
  <si>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</si>
  <si>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</si>
  <si>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</si>
  <si>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</si>
  <si>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</si>
  <si>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</si>
  <si>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</si>
  <si>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</si>
  <si>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</si>
  <si>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</si>
  <si>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</si>
  <si>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</si>
  <si>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</si>
  <si>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</si>
  <si>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</si>
  <si>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</si>
  <si>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</si>
  <si>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</si>
  <si>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</si>
  <si>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</si>
  <si>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</si>
  <si>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</si>
  <si>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</si>
  <si>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</si>
  <si>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</si>
  <si>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</si>
  <si>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</si>
  <si>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</si>
  <si>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</si>
  <si>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</si>
  <si>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</si>
  <si>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</si>
  <si>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</si>
  <si>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</si>
  <si>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</si>
  <si>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</si>
  <si>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</si>
  <si>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</si>
  <si>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</si>
  <si>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</si>
  <si>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</si>
  <si>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</si>
  <si>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</si>
  <si>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</si>
  <si>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</si>
  <si>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</si>
  <si>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</si>
  <si>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</si>
  <si>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</si>
  <si>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</si>
  <si>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</si>
  <si>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</si>
  <si>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</si>
  <si>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</si>
  <si>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</si>
  <si>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</si>
  <si>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</si>
  <si>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</si>
  <si>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</si>
  <si>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</si>
  <si>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</si>
  <si>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</si>
  <si>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</si>
  <si>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</si>
  <si>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</si>
  <si>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</si>
  <si>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</si>
  <si>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</si>
  <si>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</si>
  <si>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</si>
  <si>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</si>
  <si>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</si>
  <si>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</si>
  <si>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</si>
  <si>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</si>
  <si>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</si>
  <si>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</si>
  <si>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</si>
  <si>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</si>
  <si>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</si>
  <si>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</si>
  <si>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</si>
  <si>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</si>
  <si>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</si>
  <si>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</si>
  <si>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</si>
  <si>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</si>
  <si>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</si>
  <si>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</si>
  <si>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</si>
  <si>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</si>
  <si>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</si>
  <si>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</si>
  <si>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</si>
  <si>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</si>
  <si>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</si>
  <si>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</si>
  <si>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</si>
  <si>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</si>
  <si>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</si>
  <si>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</si>
  <si>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</si>
  <si>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</si>
  <si>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</si>
  <si>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</si>
  <si>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</si>
  <si>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</si>
  <si>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</si>
  <si>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</si>
  <si>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</si>
  <si>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</si>
  <si>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</si>
  <si>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</si>
  <si>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</si>
  <si>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</si>
  <si>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</si>
  <si>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</si>
  <si>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</si>
  <si>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</si>
  <si>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</si>
  <si>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</si>
  <si>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</si>
  <si>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</si>
  <si>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</si>
  <si>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</si>
  <si>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</si>
  <si>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</si>
  <si>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</si>
  <si>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</si>
  <si>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</si>
  <si>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</si>
  <si>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</si>
  <si>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</si>
  <si>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</si>
  <si>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</si>
  <si>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</si>
  <si>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</si>
  <si>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</si>
  <si>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</si>
  <si>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</si>
  <si>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</si>
  <si>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</si>
  <si>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</si>
  <si>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</si>
  <si>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</si>
  <si>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</si>
  <si>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</si>
  <si>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</si>
  <si>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</si>
  <si>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</si>
  <si>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</si>
  <si>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</si>
  <si>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</si>
  <si>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</si>
  <si>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</si>
  <si>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</si>
  <si>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</si>
  <si>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</si>
  <si>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</si>
  <si>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</si>
  <si>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</si>
  <si>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</si>
  <si>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</si>
  <si>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</si>
  <si>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</si>
  <si>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</si>
  <si>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</si>
  <si>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</si>
  <si>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</si>
  <si>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</si>
  <si>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</si>
  <si>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</si>
  <si>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</si>
  <si>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</si>
  <si>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</si>
  <si>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</si>
  <si>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</si>
  <si>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</si>
  <si>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</si>
  <si>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</si>
  <si>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</si>
  <si>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</si>
  <si>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</si>
  <si>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</si>
  <si>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</si>
  <si>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</si>
  <si>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</si>
  <si>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</si>
  <si>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</si>
  <si>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</si>
  <si>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</si>
  <si>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</si>
  <si>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</si>
  <si>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</si>
  <si>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</si>
  <si>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</si>
  <si>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</si>
  <si>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</si>
  <si>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</si>
  <si>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</si>
  <si>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</si>
  <si>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</si>
  <si>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</si>
  <si>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</si>
  <si>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</si>
  <si>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</si>
  <si>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</si>
  <si>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</si>
  <si>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</si>
  <si>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</si>
  <si>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</si>
  <si>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</si>
  <si>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</si>
  <si>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</si>
  <si>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</si>
  <si>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</si>
  <si>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</si>
  <si>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</si>
  <si>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</si>
  <si>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</si>
  <si>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</si>
  <si>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</si>
  <si>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</si>
  <si>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</si>
  <si>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</si>
  <si>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</si>
  <si>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</si>
  <si>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</si>
  <si>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</si>
  <si>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</si>
  <si>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</si>
  <si>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</si>
  <si>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</si>
  <si>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</si>
  <si>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</si>
  <si>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</si>
  <si>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</si>
  <si>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</si>
  <si>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</si>
  <si>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</si>
  <si>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</si>
  <si>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</si>
  <si>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</si>
  <si>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</si>
  <si>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</si>
  <si>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</si>
  <si>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</si>
  <si>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</si>
  <si>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</si>
  <si>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</si>
  <si>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</si>
  <si>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</si>
  <si>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</si>
  <si>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</si>
  <si>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</si>
  <si>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</si>
  <si>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</si>
  <si>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</si>
  <si>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</si>
  <si>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</si>
  <si>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</si>
  <si>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</si>
  <si>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</si>
  <si>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</si>
  <si>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</si>
  <si>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</si>
  <si>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</si>
  <si>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</si>
  <si>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</si>
  <si>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</si>
  <si>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</si>
  <si>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</si>
  <si>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</si>
  <si>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</si>
  <si>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</si>
  <si>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</si>
  <si>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</si>
  <si>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</si>
  <si>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</si>
  <si>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</si>
  <si>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</si>
  <si>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</si>
  <si>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</si>
  <si>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</si>
  <si>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</si>
  <si>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</si>
  <si>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</si>
  <si>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</si>
  <si>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</si>
  <si>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</si>
  <si>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</si>
  <si>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</si>
  <si>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</si>
  <si>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</si>
  <si>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</si>
  <si>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</si>
  <si>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</si>
  <si>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</si>
  <si>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</si>
  <si>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</si>
  <si>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</si>
  <si>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</si>
  <si>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</si>
  <si>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</si>
  <si>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</si>
  <si>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</si>
  <si>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</si>
  <si>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</si>
  <si>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</si>
  <si>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</si>
  <si>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</si>
  <si>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</si>
  <si>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</si>
  <si>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</si>
  <si>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</si>
  <si>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</si>
  <si>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</si>
  <si>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</si>
  <si>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</si>
  <si>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</si>
  <si>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</si>
  <si>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</si>
  <si>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</si>
  <si>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</si>
  <si>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</si>
  <si>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</si>
  <si>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</si>
  <si>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</si>
  <si>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</si>
  <si>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</si>
  <si>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</si>
  <si>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</si>
  <si>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</si>
  <si>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</si>
  <si>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</si>
  <si>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</si>
  <si>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</si>
  <si>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</si>
  <si>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</si>
  <si>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</si>
  <si>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</si>
  <si>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</si>
  <si>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</si>
  <si>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</si>
  <si>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</si>
  <si>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</si>
  <si>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</si>
  <si>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</si>
  <si>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</si>
  <si>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</si>
  <si>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</si>
  <si>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</si>
  <si>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</si>
  <si>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</si>
  <si>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</si>
  <si>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</si>
  <si>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</si>
  <si>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</si>
  <si>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</si>
  <si>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</si>
  <si>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</si>
  <si>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</si>
  <si>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</si>
  <si>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</si>
  <si>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</si>
  <si>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</si>
  <si>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</si>
  <si>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</si>
  <si>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</si>
  <si>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</si>
  <si>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</si>
  <si>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</si>
  <si>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</si>
  <si>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</si>
  <si>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</si>
  <si>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</si>
  <si>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</si>
  <si>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</si>
  <si>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</si>
  <si>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</si>
  <si>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</si>
  <si>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</si>
  <si>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</si>
  <si>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</si>
  <si>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</si>
  <si>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</si>
  <si>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</si>
  <si>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</si>
  <si>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</si>
  <si>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</si>
  <si>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</si>
  <si>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</si>
  <si>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</si>
  <si>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</si>
  <si>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</si>
  <si>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</si>
  <si>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</si>
  <si>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</si>
  <si>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</si>
  <si>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</si>
  <si>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</si>
  <si>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</si>
  <si>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</si>
  <si>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</si>
  <si>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</si>
  <si>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</si>
  <si>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</si>
  <si>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</si>
  <si>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</si>
  <si>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</si>
  <si>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</si>
  <si>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</si>
  <si>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</si>
  <si>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</si>
  <si>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</si>
  <si>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</si>
  <si>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</si>
  <si>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</si>
  <si>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</si>
  <si>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</si>
  <si>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</si>
  <si>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</si>
  <si>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</si>
  <si>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</si>
  <si>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</si>
  <si>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</si>
  <si>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</si>
  <si>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</si>
  <si>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</si>
  <si>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</si>
  <si>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</si>
  <si>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</si>
  <si>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</si>
  <si>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</si>
  <si>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</si>
  <si>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</si>
  <si>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</si>
  <si>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</si>
  <si>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</si>
  <si>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</si>
  <si>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</si>
  <si>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</si>
  <si>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</si>
  <si>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</si>
  <si>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</si>
  <si>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</si>
  <si>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</si>
  <si>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</si>
  <si>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</si>
  <si>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</si>
  <si>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</si>
  <si>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</si>
  <si>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</si>
  <si>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</si>
  <si>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</si>
  <si>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</si>
  <si>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</si>
  <si>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</si>
  <si>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</si>
  <si>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</si>
  <si>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</si>
  <si>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</si>
  <si>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</si>
  <si>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</si>
  <si>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</si>
  <si>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</si>
  <si>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</si>
  <si>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</si>
  <si>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</si>
  <si>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</si>
  <si>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</si>
  <si>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</si>
  <si>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</si>
  <si>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</si>
  <si>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</si>
  <si>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</si>
  <si>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</si>
  <si>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</si>
  <si>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</si>
  <si>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</si>
  <si>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</si>
  <si>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</si>
  <si>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</si>
  <si>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</si>
  <si>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</si>
  <si>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</si>
  <si>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</si>
  <si>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</si>
  <si>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</si>
  <si>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</si>
  <si>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</si>
  <si>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</si>
  <si>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</si>
  <si>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</si>
  <si>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</si>
  <si>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</si>
  <si>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</si>
  <si>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</si>
  <si>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</si>
  <si>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</si>
  <si>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</si>
  <si>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</si>
  <si>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</si>
  <si>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</si>
  <si>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</si>
  <si>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</si>
  <si>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</si>
  <si>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</si>
  <si>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</si>
  <si>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</si>
  <si>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</si>
  <si>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</si>
  <si>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</si>
  <si>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</si>
  <si>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</si>
  <si>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</si>
  <si>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</si>
  <si>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</si>
  <si>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</si>
  <si>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</si>
  <si>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</si>
  <si>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</si>
  <si>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</si>
  <si>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</si>
  <si>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</si>
  <si>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</si>
  <si>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</si>
  <si>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</si>
  <si>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</si>
  <si>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</si>
  <si>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</si>
  <si>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</si>
  <si>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</si>
  <si>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</si>
  <si>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</si>
  <si>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</si>
  <si>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</si>
  <si>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</si>
  <si>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</si>
  <si>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</si>
  <si>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</si>
  <si>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</si>
  <si>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</si>
  <si>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</si>
  <si>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</si>
  <si>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</si>
  <si>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</si>
  <si>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</si>
  <si>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</si>
  <si>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</si>
  <si>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</si>
  <si>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</si>
  <si>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</si>
  <si>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</si>
  <si>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</si>
  <si>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</si>
  <si>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</si>
  <si>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</si>
  <si>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</si>
  <si>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</si>
  <si>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</si>
  <si>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</si>
  <si>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</si>
  <si>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</si>
  <si>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</si>
  <si>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</si>
  <si>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</si>
  <si>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</si>
  <si>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</si>
  <si>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</si>
  <si>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</si>
  <si>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</si>
  <si>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</si>
  <si>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</si>
  <si>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</si>
  <si>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</si>
  <si>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</si>
  <si>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</si>
  <si>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</si>
  <si>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</si>
  <si>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</si>
  <si>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</si>
  <si>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</si>
  <si>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</si>
  <si>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</si>
  <si>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</si>
  <si>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</si>
  <si>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</si>
  <si>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</si>
  <si>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</si>
  <si>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</si>
  <si>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</si>
  <si>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</si>
  <si>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</si>
  <si>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</si>
  <si>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</si>
  <si>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</si>
  <si>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</si>
  <si>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</si>
  <si>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</si>
  <si>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</si>
  <si>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</si>
  <si>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</si>
  <si>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</si>
  <si>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</si>
  <si>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</si>
  <si>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</si>
  <si>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</si>
  <si>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</si>
  <si>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</si>
  <si>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</si>
  <si>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</si>
  <si>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</si>
  <si>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</si>
  <si>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</si>
  <si>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</si>
  <si>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</si>
  <si>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</si>
  <si>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</si>
  <si>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</si>
  <si>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</si>
  <si>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</si>
  <si>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</si>
  <si>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</si>
  <si>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</si>
  <si>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</si>
  <si>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</si>
  <si>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</si>
  <si>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</si>
  <si>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</si>
  <si>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</si>
  <si>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</si>
  <si>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</si>
  <si>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</si>
  <si>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</si>
  <si>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</si>
  <si>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</si>
  <si>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</si>
  <si>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</si>
  <si>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</si>
  <si>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</si>
  <si>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</si>
  <si>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</si>
  <si>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</si>
  <si>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</si>
  <si>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</si>
  <si>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</si>
  <si>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</si>
  <si>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</si>
  <si>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</si>
  <si>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</si>
  <si>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</si>
  <si>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</si>
  <si>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</si>
  <si>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</si>
  <si>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</si>
  <si>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</si>
  <si>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</si>
  <si>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</si>
  <si>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</si>
  <si>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</si>
  <si>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</si>
  <si>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</si>
  <si>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</si>
  <si>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</si>
  <si>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</si>
  <si>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</si>
  <si>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</si>
  <si>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</si>
  <si>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</si>
  <si>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</si>
  <si>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</si>
  <si>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</si>
  <si>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</si>
  <si>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</si>
  <si>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</si>
  <si>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</si>
  <si>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</si>
  <si>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</si>
  <si>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</si>
  <si>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</si>
  <si>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</si>
  <si>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</si>
  <si>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</si>
  <si>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</si>
  <si>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</si>
  <si>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</si>
  <si>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</si>
  <si>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</si>
  <si>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</si>
  <si>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</si>
  <si>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</si>
  <si>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</si>
  <si>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</si>
  <si>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</si>
  <si>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</si>
  <si>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</si>
  <si>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</si>
  <si>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</si>
  <si>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</si>
  <si>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</si>
  <si>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</si>
  <si>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</si>
  <si>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</si>
  <si>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</si>
  <si>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</si>
  <si>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</si>
  <si>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</si>
  <si>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</si>
  <si>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</si>
  <si>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</si>
  <si>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</si>
  <si>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</si>
  <si>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</si>
  <si>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</si>
  <si>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</si>
  <si>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</si>
  <si>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</si>
  <si>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</si>
  <si>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</si>
  <si>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</si>
  <si>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</si>
  <si>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</si>
  <si>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</si>
  <si>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</si>
  <si>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</si>
  <si>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</si>
  <si>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</si>
  <si>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</si>
  <si>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</si>
  <si>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</si>
  <si>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</si>
  <si>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</si>
  <si>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</si>
  <si>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</si>
  <si>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</si>
  <si>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</si>
  <si>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</si>
  <si>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</si>
  <si>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</si>
  <si>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</si>
  <si>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</si>
  <si>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</si>
  <si>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</si>
  <si>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</si>
  <si>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</si>
  <si>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</si>
  <si>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</si>
  <si>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</si>
  <si>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</si>
  <si>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</si>
  <si>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</si>
  <si>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</si>
  <si>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</si>
  <si>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</si>
  <si>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</si>
  <si>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</si>
  <si>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</si>
  <si>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</si>
  <si>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</si>
  <si>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</si>
  <si>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</si>
  <si>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</si>
  <si>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</si>
  <si>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</si>
  <si>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</si>
  <si>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</si>
  <si>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</si>
  <si>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</si>
  <si>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</si>
  <si>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</si>
  <si>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</si>
  <si>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</si>
  <si>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</si>
  <si>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</si>
  <si>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</si>
  <si>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</si>
  <si>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</si>
  <si>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</si>
  <si>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</si>
  <si>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</si>
  <si>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</si>
  <si>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</si>
  <si>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</si>
  <si>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</si>
  <si>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</si>
  <si>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</si>
  <si>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</si>
  <si>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</si>
  <si>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</si>
  <si>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</si>
  <si>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</si>
  <si>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</si>
  <si>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</si>
  <si>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</si>
  <si>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</si>
  <si>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</si>
  <si>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</si>
  <si>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</si>
  <si>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</si>
  <si>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</si>
  <si>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</si>
  <si>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</si>
  <si>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</si>
  <si>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</si>
  <si>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</si>
  <si>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</si>
  <si>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</si>
  <si>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</si>
  <si>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</si>
  <si>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</si>
  <si>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</si>
  <si>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</si>
  <si>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</si>
  <si>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</si>
  <si>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</si>
  <si>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</si>
  <si>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</si>
  <si>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</si>
  <si>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</si>
  <si>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</si>
  <si>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</si>
  <si>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</si>
  <si>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</si>
  <si>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</si>
  <si>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</si>
  <si>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</si>
  <si>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</si>
  <si>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</si>
  <si>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</si>
  <si>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</si>
  <si>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</si>
  <si>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</si>
  <si>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</si>
  <si>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</si>
  <si>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</si>
  <si>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</si>
  <si>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</si>
  <si>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</si>
  <si>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</si>
  <si>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</si>
  <si>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</si>
  <si>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</si>
  <si>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</si>
  <si>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</si>
  <si>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</si>
  <si>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</si>
  <si>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</si>
  <si>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</si>
  <si>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</si>
  <si>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</si>
  <si>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</si>
  <si>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</si>
  <si>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</si>
  <si>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</si>
  <si>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</si>
  <si>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</si>
  <si>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</si>
  <si>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</si>
  <si>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</si>
  <si>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</si>
  <si>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</si>
  <si>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</si>
  <si>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</si>
  <si>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</si>
  <si>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</si>
  <si>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</si>
  <si>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</si>
  <si>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</si>
  <si>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</si>
  <si>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</si>
  <si>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</si>
  <si>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</si>
  <si>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</si>
  <si>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</si>
  <si>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</si>
  <si>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</si>
  <si>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</si>
  <si>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</si>
  <si>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</si>
  <si>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</si>
  <si>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</si>
  <si>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</si>
  <si>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</si>
  <si>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</si>
  <si>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</si>
  <si>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</si>
  <si>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</si>
  <si>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</si>
  <si>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</si>
  <si>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</si>
  <si>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</si>
  <si>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</si>
  <si>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</si>
  <si>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</si>
  <si>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</si>
  <si>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</si>
  <si>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</si>
  <si>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</si>
  <si>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</si>
  <si>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</si>
  <si>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</si>
  <si>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</si>
  <si>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</si>
  <si>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</si>
  <si>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</si>
  <si>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</si>
  <si>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</si>
  <si>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</si>
  <si>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</si>
  <si>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</si>
  <si>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</si>
  <si>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</si>
  <si>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</si>
  <si>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</si>
  <si>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</si>
  <si>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</si>
  <si>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</si>
  <si>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</si>
  <si>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</si>
  <si>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</si>
  <si>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</si>
  <si>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</si>
  <si>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</si>
  <si>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</si>
  <si>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</si>
  <si>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</si>
  <si>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</si>
  <si>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</si>
  <si>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</si>
  <si>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</si>
  <si>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</si>
  <si>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</si>
  <si>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</si>
  <si>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</si>
  <si>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</si>
  <si>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</si>
  <si>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</si>
  <si>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</si>
  <si>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</si>
  <si>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</si>
  <si>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</si>
  <si>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</si>
  <si>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</si>
  <si>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</si>
  <si>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</si>
  <si>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</si>
  <si>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</si>
  <si>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</si>
  <si>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</si>
  <si>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</si>
  <si>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</si>
  <si>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</si>
  <si>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</si>
  <si>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</si>
  <si>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</si>
  <si>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</si>
  <si>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</si>
  <si>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</si>
  <si>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</si>
  <si>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</si>
  <si>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</si>
  <si>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</si>
  <si>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</si>
  <si>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</si>
  <si>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</si>
  <si>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</si>
  <si>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</si>
  <si>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</si>
  <si>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</si>
  <si>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</si>
  <si>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</si>
  <si>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</si>
  <si>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</si>
  <si>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</si>
  <si>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</si>
  <si>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</si>
  <si>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</si>
  <si>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</si>
  <si>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</si>
  <si>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</si>
  <si>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</si>
  <si>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</si>
  <si>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</si>
  <si>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</si>
  <si>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</si>
  <si>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</si>
  <si>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</si>
  <si>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</si>
  <si>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</si>
  <si>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</si>
  <si>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</si>
  <si>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</si>
  <si>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</si>
  <si>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</si>
  <si>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</si>
  <si>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</si>
  <si>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</si>
  <si>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</si>
  <si>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</si>
  <si>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</si>
  <si>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</si>
  <si>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</si>
  <si>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</si>
  <si>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</si>
  <si>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</si>
  <si>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</si>
  <si>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</si>
  <si>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</si>
  <si>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</si>
  <si>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</si>
  <si>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</si>
  <si>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</si>
  <si>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</si>
  <si>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</si>
  <si>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</si>
  <si>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</si>
  <si>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</si>
  <si>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</si>
  <si>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</si>
  <si>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</si>
  <si>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</si>
  <si>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</si>
  <si>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</si>
  <si>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</si>
  <si>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</si>
  <si>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</si>
  <si>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</si>
  <si>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</si>
  <si>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</si>
  <si>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</si>
  <si>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</si>
  <si>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</si>
  <si>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</si>
  <si>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</si>
  <si>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</si>
  <si>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</si>
  <si>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</si>
  <si>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</si>
  <si>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</si>
  <si>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</si>
  <si>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</si>
  <si>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</si>
  <si>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</si>
  <si>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</si>
  <si>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</si>
  <si>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</si>
  <si>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</si>
  <si>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</si>
  <si>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</si>
  <si>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</si>
  <si>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</si>
  <si>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</si>
  <si>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</si>
  <si>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</si>
  <si>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</si>
  <si>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</si>
  <si>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</si>
  <si>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</si>
  <si>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</si>
  <si>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</si>
  <si>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</si>
  <si>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</si>
  <si>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</si>
  <si>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</si>
  <si>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</si>
  <si>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</si>
  <si>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</si>
  <si>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</si>
  <si>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</si>
  <si>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</si>
  <si>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</si>
  <si>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</si>
  <si>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</si>
  <si>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</si>
  <si>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</si>
  <si>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</si>
  <si>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</si>
  <si>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</si>
  <si>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</si>
  <si>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</si>
  <si>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</si>
  <si>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</si>
  <si>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</si>
  <si>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</si>
  <si>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</si>
  <si>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</si>
  <si>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</si>
  <si>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</si>
  <si>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</si>
  <si>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</si>
  <si>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</si>
  <si>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</si>
  <si>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</si>
  <si>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</si>
  <si>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</si>
  <si>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</si>
  <si>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</si>
  <si>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</si>
  <si>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</si>
  <si>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</si>
  <si>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</si>
  <si>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</si>
  <si>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</si>
  <si>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</si>
  <si>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</si>
  <si>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</si>
  <si>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</si>
  <si>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</si>
  <si>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</si>
  <si>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</si>
  <si>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</si>
  <si>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</si>
  <si>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</si>
  <si>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</si>
  <si>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</si>
  <si>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</si>
  <si>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</si>
  <si>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</si>
  <si>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</si>
  <si>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</si>
  <si>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</si>
  <si>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</si>
  <si>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</si>
  <si>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</si>
  <si>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</si>
  <si>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</si>
  <si>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</si>
  <si>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</si>
  <si>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</si>
  <si>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</si>
  <si>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</si>
  <si>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</si>
  <si>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</si>
  <si>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</si>
  <si>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</si>
  <si>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</si>
  <si>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</si>
  <si>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</si>
  <si>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</si>
  <si>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</si>
  <si>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</si>
  <si>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</si>
  <si>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</si>
  <si>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</si>
  <si>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</si>
  <si>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</si>
  <si>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</si>
  <si>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</si>
  <si>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</si>
  <si>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</si>
  <si>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</si>
  <si>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</si>
  <si>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</si>
  <si>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</si>
  <si>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</si>
  <si>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</si>
  <si>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</si>
  <si>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</si>
  <si>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</si>
  <si>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</si>
  <si>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</si>
  <si>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</si>
  <si>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</si>
  <si>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</si>
  <si>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</si>
  <si>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</si>
  <si>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</si>
  <si>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</si>
  <si>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</si>
  <si>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</si>
  <si>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</si>
  <si>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</si>
  <si>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</si>
  <si>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</si>
  <si>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</si>
  <si>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</si>
  <si>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</si>
  <si>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</si>
  <si>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</si>
  <si>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</si>
  <si>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</si>
  <si>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</si>
  <si>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</si>
  <si>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</si>
  <si>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</si>
  <si>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</si>
  <si>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</si>
  <si>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</si>
  <si>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</si>
  <si>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</si>
  <si>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</si>
  <si>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</si>
  <si>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</si>
  <si>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</si>
  <si>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</si>
  <si>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</si>
  <si>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</si>
  <si>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</si>
  <si>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</si>
  <si>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</si>
  <si>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</si>
  <si>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</si>
  <si>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</si>
  <si>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</si>
  <si>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</si>
  <si>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</si>
  <si>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</si>
  <si>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</si>
  <si>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</si>
  <si>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</si>
  <si>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</si>
  <si>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</si>
  <si>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</si>
  <si>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</si>
  <si>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</si>
  <si>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</si>
  <si>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</si>
  <si>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</si>
  <si>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</si>
  <si>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</si>
  <si>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</si>
  <si>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</si>
  <si>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</si>
  <si>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</si>
  <si>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</si>
  <si>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</si>
  <si>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</si>
  <si>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</si>
  <si>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</si>
  <si>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</si>
  <si>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</si>
  <si>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</si>
  <si>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</si>
  <si>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</si>
  <si>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</si>
  <si>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</si>
  <si>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</si>
  <si>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</si>
  <si>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</si>
  <si>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</si>
  <si>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</si>
  <si>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</si>
  <si>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</si>
  <si>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</si>
  <si>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</si>
  <si>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</si>
  <si>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</si>
  <si>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</si>
  <si>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</si>
  <si>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</si>
  <si>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</si>
  <si>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</si>
  <si>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</si>
  <si>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</si>
  <si>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</si>
  <si>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</si>
  <si>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</si>
  <si>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</si>
  <si>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</si>
  <si>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</si>
  <si>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</si>
  <si>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</si>
  <si>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</si>
  <si>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</si>
  <si>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</si>
  <si>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</si>
  <si>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</si>
  <si>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</si>
  <si>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</si>
  <si>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</si>
  <si>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</si>
  <si>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</si>
  <si>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</si>
  <si>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</si>
  <si>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</si>
  <si>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</si>
  <si>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</si>
  <si>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</si>
  <si>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</si>
  <si>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</si>
  <si>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</si>
  <si>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</si>
  <si>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</si>
  <si>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</si>
  <si>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</si>
  <si>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</si>
  <si>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</si>
  <si>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</si>
  <si>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</si>
  <si>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</si>
  <si>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</si>
  <si>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</si>
  <si>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</si>
  <si>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</si>
  <si>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</si>
  <si>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</si>
  <si>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</si>
  <si>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</si>
  <si>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</si>
  <si>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</si>
  <si>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</si>
  <si>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</si>
  <si>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</si>
  <si>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</si>
  <si>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</si>
  <si>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</si>
  <si>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</si>
  <si>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</si>
  <si>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</si>
  <si>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</si>
  <si>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</si>
  <si>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</si>
  <si>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</si>
  <si>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</si>
  <si>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</si>
  <si>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</si>
  <si>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</si>
  <si>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</si>
  <si>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</si>
  <si>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</si>
  <si>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</si>
  <si>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</si>
  <si>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</si>
  <si>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</si>
  <si>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</si>
  <si>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</si>
  <si>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</si>
  <si>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</si>
  <si>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</si>
  <si>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</si>
  <si>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</si>
  <si>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</si>
  <si>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</si>
  <si>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</si>
  <si>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</si>
  <si>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</si>
  <si>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</si>
  <si>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</si>
  <si>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</si>
  <si>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</si>
  <si>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</si>
  <si>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</si>
  <si>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</si>
  <si>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</si>
  <si>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</si>
  <si>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</si>
  <si>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</si>
  <si>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</si>
  <si>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</si>
  <si>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</si>
  <si>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</si>
  <si>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</si>
  <si>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</si>
  <si>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</si>
  <si>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</si>
  <si>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</si>
  <si>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</si>
  <si>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</si>
  <si>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</si>
  <si>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</si>
  <si>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</si>
  <si>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</si>
  <si>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</si>
  <si>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</si>
  <si>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</si>
  <si>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</si>
  <si>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</si>
  <si>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</si>
  <si>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</si>
  <si>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</si>
  <si>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</si>
  <si>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</si>
  <si>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</si>
  <si>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</si>
  <si>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</si>
  <si>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</si>
  <si>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</si>
  <si>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</si>
  <si>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</si>
  <si>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</si>
  <si>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</si>
  <si>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</si>
  <si>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</si>
  <si>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</si>
  <si>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</si>
  <si>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</si>
  <si>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</si>
  <si>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</si>
  <si>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</si>
  <si>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</si>
  <si>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</si>
  <si>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</si>
  <si>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</si>
  <si>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</si>
  <si>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</si>
  <si>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</si>
  <si>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</si>
  <si>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</si>
  <si>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</si>
  <si>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</si>
  <si>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</si>
  <si>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</si>
  <si>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</si>
  <si>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</si>
  <si>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</si>
  <si>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</si>
  <si>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</si>
  <si>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</si>
  <si>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</si>
  <si>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</si>
  <si>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</si>
  <si>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</si>
  <si>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</si>
  <si>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</si>
  <si>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</si>
  <si>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</si>
  <si>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</si>
  <si>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</si>
  <si>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</si>
  <si>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</si>
  <si>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</si>
  <si>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</si>
  <si>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</si>
  <si>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</si>
  <si>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</si>
  <si>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</si>
  <si>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</si>
  <si>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</si>
  <si>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</si>
  <si>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</si>
  <si>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</si>
  <si>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</si>
  <si>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</si>
  <si>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</si>
  <si>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</si>
  <si>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</si>
  <si>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</si>
  <si>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</si>
  <si>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</si>
  <si>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</si>
  <si>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</si>
  <si>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</si>
  <si>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</si>
  <si>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</si>
  <si>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</si>
  <si>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</si>
  <si>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</si>
  <si>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</si>
  <si>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</si>
  <si>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</si>
  <si>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</si>
  <si>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</si>
  <si>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</si>
  <si>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</si>
  <si>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</si>
  <si>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</si>
  <si>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</si>
  <si>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</si>
  <si>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</si>
  <si>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</si>
  <si>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</si>
  <si>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</si>
  <si>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</si>
  <si>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</si>
  <si>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</si>
  <si>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</si>
  <si>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</si>
  <si>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</si>
  <si>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</si>
  <si>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</si>
  <si>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</si>
  <si>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</si>
  <si>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</si>
  <si>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</si>
  <si>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</si>
  <si>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</si>
  <si>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</si>
  <si>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</si>
  <si>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</si>
  <si>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</si>
  <si>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</si>
  <si>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</si>
  <si>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</si>
  <si>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</si>
  <si>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</si>
  <si>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</si>
  <si>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</si>
  <si>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</si>
  <si>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</si>
  <si>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</si>
  <si>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</si>
  <si>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</si>
  <si>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</si>
  <si>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</si>
  <si>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</si>
  <si>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</si>
  <si>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</si>
  <si>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</si>
  <si>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</si>
  <si>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</si>
  <si>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</si>
  <si>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</si>
  <si>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</si>
  <si>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</si>
  <si>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</si>
  <si>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</si>
  <si>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</si>
  <si>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</si>
  <si>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</si>
  <si>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</si>
  <si>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</si>
  <si>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</si>
  <si>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</si>
  <si>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</si>
  <si>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</si>
  <si>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</si>
  <si>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</si>
  <si>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</si>
  <si>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</si>
  <si>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</si>
  <si>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</si>
  <si>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</si>
  <si>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</si>
  <si>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</si>
  <si>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</si>
  <si>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</si>
  <si>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</si>
  <si>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</si>
  <si>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</si>
  <si>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</si>
  <si>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</si>
  <si>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</si>
  <si>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</si>
  <si>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</si>
  <si>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</si>
  <si>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</si>
  <si>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</si>
  <si>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</si>
  <si>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</si>
  <si>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</si>
  <si>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</si>
  <si>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</si>
  <si>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</si>
  <si>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</si>
  <si>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</si>
  <si>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</si>
  <si>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</si>
  <si>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</si>
  <si>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</si>
  <si>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</si>
  <si>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</si>
  <si>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</si>
  <si>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</si>
  <si>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</si>
  <si>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</si>
  <si>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</si>
  <si>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</si>
  <si>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</si>
  <si>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</si>
  <si>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</si>
  <si>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</si>
  <si>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</si>
  <si>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</si>
  <si>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</si>
  <si>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</si>
  <si>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</si>
  <si>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</si>
  <si>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</si>
  <si>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</si>
  <si>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</si>
  <si>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</si>
  <si>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</si>
  <si>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</si>
  <si>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</si>
  <si>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</si>
  <si>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</si>
  <si>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</si>
  <si>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</si>
  <si>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</si>
  <si>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</si>
  <si>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</si>
  <si>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</si>
  <si>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</si>
  <si>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</si>
  <si>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</si>
  <si>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</si>
  <si>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</si>
  <si>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</si>
  <si>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</si>
  <si>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</si>
  <si>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</si>
  <si>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</si>
  <si>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</si>
  <si>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</si>
  <si>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</si>
  <si>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</si>
  <si>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</si>
  <si>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</si>
  <si>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</si>
  <si>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</si>
  <si>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</si>
  <si>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</si>
  <si>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</si>
  <si>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</si>
  <si>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</si>
  <si>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</si>
  <si>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</si>
  <si>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</si>
  <si>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</si>
  <si>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</si>
  <si>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</si>
  <si>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</si>
  <si>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</si>
  <si>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</si>
  <si>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</si>
  <si>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</si>
  <si>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</si>
  <si>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</si>
  <si>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</si>
  <si>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</si>
  <si>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</si>
  <si>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</si>
  <si>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</si>
  <si>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</si>
  <si>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</si>
  <si>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</si>
  <si>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</si>
  <si>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</si>
  <si>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</si>
  <si>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</si>
  <si>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</si>
  <si>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</si>
  <si>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</si>
  <si>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</si>
  <si>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</si>
  <si>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</si>
  <si>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</si>
  <si>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</si>
  <si>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</si>
  <si>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</si>
  <si>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</si>
  <si>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</si>
  <si>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</si>
  <si>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</si>
  <si>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</si>
  <si>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</si>
  <si>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</si>
  <si>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</si>
  <si>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</si>
  <si>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</si>
  <si>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</si>
  <si>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</si>
  <si>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</si>
  <si>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</si>
  <si>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</si>
  <si>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</si>
  <si>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</si>
  <si>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</si>
  <si>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</si>
  <si>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</si>
  <si>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</si>
  <si>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</si>
  <si>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</si>
  <si>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</si>
  <si>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</si>
  <si>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</si>
  <si>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</si>
  <si>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</si>
  <si>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</si>
  <si>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</si>
  <si>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</si>
  <si>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</si>
  <si>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</si>
  <si>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</si>
  <si>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</si>
  <si>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</si>
  <si>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</si>
  <si>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</si>
  <si>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</si>
  <si>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</si>
  <si>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</si>
  <si>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</si>
  <si>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</si>
  <si>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</si>
  <si>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</si>
  <si>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</si>
  <si>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</si>
  <si>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</si>
  <si>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</si>
  <si>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</si>
  <si>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</si>
  <si>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</si>
  <si>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</si>
  <si>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</si>
  <si>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</si>
  <si>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</si>
  <si>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</si>
  <si>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</si>
  <si>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</si>
  <si>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</si>
  <si>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</si>
  <si>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</si>
  <si>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</si>
  <si>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</si>
  <si>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</si>
  <si>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</si>
  <si>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</si>
  <si>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</si>
  <si>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</si>
  <si>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</si>
  <si>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</si>
  <si>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</si>
  <si>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</si>
  <si>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</si>
  <si>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</si>
  <si>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</si>
  <si>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</si>
  <si>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</si>
  <si>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</si>
  <si>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</si>
  <si>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</si>
  <si>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</si>
  <si>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</si>
  <si>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</si>
  <si>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</si>
  <si>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</si>
  <si>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</si>
  <si>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</si>
  <si>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</si>
  <si>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</si>
  <si>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</si>
  <si>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</si>
  <si>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</si>
  <si>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</si>
  <si>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</si>
  <si>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</si>
  <si>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</si>
  <si>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</si>
  <si>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</si>
  <si>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</si>
  <si>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</si>
  <si>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</si>
  <si>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</si>
  <si>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</si>
  <si>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</si>
  <si>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</si>
  <si>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</si>
  <si>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</si>
  <si>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</si>
  <si>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</si>
  <si>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</si>
  <si>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</si>
  <si>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</si>
  <si>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</si>
  <si>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</si>
  <si>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</si>
  <si>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</si>
  <si>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</si>
  <si>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</si>
  <si>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</si>
  <si>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</si>
  <si>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</si>
  <si>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</si>
  <si>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</si>
  <si>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</si>
  <si>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</si>
  <si>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</si>
  <si>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</si>
  <si>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</si>
  <si>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</si>
  <si>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</si>
  <si>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</si>
  <si>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</si>
  <si>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</si>
  <si>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</si>
  <si>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</si>
  <si>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</si>
  <si>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</si>
  <si>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</si>
  <si>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</si>
  <si>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</si>
  <si>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</si>
  <si>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</si>
  <si>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</si>
  <si>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</si>
  <si>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</si>
  <si>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</si>
  <si>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</si>
  <si>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</si>
  <si>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</si>
  <si>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</si>
  <si>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</si>
  <si>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</si>
  <si>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</si>
  <si>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</si>
  <si>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</si>
  <si>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</si>
  <si>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</si>
  <si>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</si>
  <si>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</si>
  <si>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</si>
  <si>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</si>
  <si>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</si>
  <si>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</si>
  <si>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</si>
  <si>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</si>
  <si>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</si>
  <si>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</si>
  <si>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</si>
  <si>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</si>
  <si>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</si>
  <si>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</si>
  <si>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</si>
  <si>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</si>
  <si>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</si>
  <si>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</si>
  <si>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</si>
  <si>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</si>
  <si>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</si>
  <si>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</si>
  <si>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</si>
  <si>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</si>
  <si>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</si>
  <si>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</si>
  <si>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</si>
  <si>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</si>
  <si>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</si>
  <si>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</si>
  <si>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</si>
  <si>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</si>
  <si>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</si>
  <si>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</si>
  <si>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</si>
  <si>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</si>
  <si>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</si>
  <si>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</si>
  <si>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</si>
  <si>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</si>
  <si>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</si>
  <si>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</si>
  <si>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</si>
  <si>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</si>
  <si>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</si>
  <si>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</si>
  <si>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</si>
  <si>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</si>
  <si>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</si>
  <si>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</si>
  <si>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</si>
  <si>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</si>
  <si>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</si>
  <si>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</si>
  <si>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</si>
  <si>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</si>
  <si>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</si>
  <si>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</si>
  <si>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</si>
  <si>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</si>
  <si>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</si>
  <si>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</si>
  <si>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</si>
  <si>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</si>
  <si>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</si>
  <si>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</si>
  <si>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</si>
  <si>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</si>
  <si>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</si>
  <si>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</si>
  <si>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</si>
  <si>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</si>
  <si>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</si>
  <si>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</si>
  <si>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</si>
  <si>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</si>
  <si>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</si>
  <si>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</si>
  <si>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</si>
  <si>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</si>
  <si>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</si>
  <si>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</si>
  <si>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</si>
  <si>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</si>
  <si>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</si>
  <si>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</si>
  <si>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</si>
  <si>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</si>
  <si>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</si>
  <si>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</si>
  <si>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</si>
  <si>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</si>
  <si>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</si>
  <si>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</si>
  <si>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</si>
  <si>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</si>
  <si>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</si>
  <si>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</si>
  <si>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</si>
  <si>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</si>
  <si>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</si>
  <si>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</si>
  <si>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</si>
  <si>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</si>
  <si>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</si>
  <si>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</si>
  <si>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</si>
  <si>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</si>
  <si>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</si>
  <si>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</si>
  <si>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</si>
  <si>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</si>
  <si>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</si>
  <si>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</si>
  <si>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</si>
  <si>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</si>
  <si>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</si>
  <si>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</si>
  <si>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</si>
  <si>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</si>
  <si>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</si>
  <si>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</si>
  <si>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</si>
  <si>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</si>
  <si>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</si>
  <si>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</si>
  <si>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</si>
  <si>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</si>
  <si>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</si>
  <si>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</si>
  <si>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</si>
  <si>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</si>
  <si>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</si>
  <si>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</si>
  <si>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</si>
  <si>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</si>
  <si>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</si>
  <si>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</si>
  <si>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</si>
  <si>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</si>
  <si>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</si>
  <si>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</si>
  <si>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</si>
  <si>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</si>
  <si>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</si>
  <si>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</si>
  <si>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</si>
  <si>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</si>
  <si>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</si>
  <si>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</si>
  <si>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</si>
  <si>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</si>
  <si>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</si>
  <si>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</si>
  <si>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</si>
  <si>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</si>
  <si>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</si>
  <si>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</si>
  <si>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</si>
  <si>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</si>
  <si>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</si>
  <si>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</si>
  <si>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</si>
  <si>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</si>
  <si>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</si>
  <si>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</si>
  <si>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</si>
  <si>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</si>
  <si>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</si>
  <si>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</si>
  <si>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</si>
  <si>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</si>
  <si>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</si>
  <si>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</si>
  <si>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</si>
  <si>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</si>
  <si>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</si>
  <si>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</si>
  <si>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</si>
  <si>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</si>
  <si>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</si>
  <si>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</si>
  <si>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</si>
  <si>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</si>
  <si>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</si>
  <si>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</si>
  <si>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</si>
  <si>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</si>
  <si>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</si>
  <si>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</si>
  <si>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</si>
  <si>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</si>
  <si>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</si>
  <si>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</si>
  <si>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</si>
  <si>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</si>
  <si>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</si>
  <si>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</si>
  <si>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</si>
  <si>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</si>
  <si>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</si>
  <si>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</si>
  <si>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</si>
  <si>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</si>
  <si>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</si>
  <si>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</si>
  <si>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</si>
  <si>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</si>
  <si>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</si>
  <si>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</si>
  <si>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</si>
  <si>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</si>
  <si>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</si>
  <si>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</si>
  <si>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</si>
  <si>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</si>
  <si>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</si>
  <si>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</si>
  <si>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</si>
  <si>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</si>
  <si>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</si>
  <si>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</si>
  <si>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</si>
  <si>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</si>
  <si>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</si>
  <si>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</si>
  <si>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</si>
  <si>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</si>
  <si>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</si>
  <si>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</si>
  <si>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</si>
  <si>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</si>
  <si>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</si>
  <si>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</si>
  <si>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</si>
  <si>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</si>
  <si>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</si>
  <si>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</si>
  <si>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</si>
  <si>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</si>
  <si>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</si>
  <si>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</si>
  <si>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</si>
  <si>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</si>
  <si>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</si>
  <si>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</si>
  <si>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</si>
  <si>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</si>
  <si>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</si>
  <si>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</si>
  <si>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</si>
  <si>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</si>
  <si>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</si>
  <si>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</si>
  <si>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</si>
  <si>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</si>
  <si>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</si>
  <si>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</si>
  <si>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</si>
  <si>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</si>
  <si>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</si>
  <si>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</si>
  <si>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</si>
  <si>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</si>
  <si>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</si>
  <si>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</si>
  <si>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</si>
  <si>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</si>
  <si>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</si>
  <si>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</si>
  <si>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</si>
  <si>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</si>
  <si>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</si>
  <si>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</si>
  <si>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</si>
  <si>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</si>
  <si>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</si>
  <si>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</si>
  <si>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</si>
  <si>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</si>
  <si>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</si>
  <si>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</si>
  <si>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</si>
  <si>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</si>
  <si>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</si>
  <si>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</si>
  <si>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</si>
  <si>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</si>
  <si>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</si>
  <si>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</si>
  <si>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</si>
  <si>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</si>
  <si>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</si>
  <si>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</si>
  <si>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</si>
  <si>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</si>
  <si>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</si>
  <si>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</si>
  <si>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</si>
  <si>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</si>
  <si>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</si>
  <si>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</si>
  <si>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</si>
  <si>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</si>
  <si>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</si>
  <si>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</si>
  <si>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</si>
  <si>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</si>
  <si>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</si>
  <si>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</si>
  <si>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</si>
  <si>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</si>
  <si>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</si>
  <si>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</si>
  <si>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</si>
  <si>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</si>
  <si>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</si>
  <si>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</si>
  <si>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</si>
  <si>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</si>
  <si>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</si>
  <si>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</si>
  <si>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</si>
  <si>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</si>
  <si>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</si>
  <si>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</si>
  <si>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</si>
  <si>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</si>
  <si>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</si>
  <si>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</si>
  <si>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</si>
  <si>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</si>
  <si>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</si>
  <si>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</si>
  <si>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</si>
  <si>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</si>
  <si>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</si>
  <si>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</si>
  <si>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</si>
  <si>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</si>
  <si>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</si>
  <si>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</si>
  <si>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</si>
  <si>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</si>
  <si>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</si>
  <si>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</si>
  <si>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</si>
  <si>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</si>
  <si>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</si>
  <si>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</si>
  <si>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</si>
  <si>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</si>
  <si>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</si>
  <si>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</si>
  <si>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</si>
  <si>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</si>
  <si>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</si>
  <si>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</si>
  <si>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</si>
  <si>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</si>
  <si>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</si>
  <si>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</si>
  <si>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</si>
  <si>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</si>
  <si>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</si>
  <si>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</si>
  <si>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</si>
  <si>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</si>
  <si>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</si>
  <si>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</si>
  <si>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</si>
  <si>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</si>
  <si>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</si>
  <si>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</si>
  <si>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</si>
  <si>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</si>
  <si>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</si>
  <si>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</si>
  <si>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</si>
  <si>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</si>
  <si>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</si>
  <si>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</si>
  <si>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</si>
  <si>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</si>
  <si>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</si>
  <si>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</si>
  <si>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</si>
  <si>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</si>
  <si>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</si>
  <si>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</si>
  <si>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</si>
  <si>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</si>
  <si>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</si>
  <si>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</si>
  <si>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</si>
  <si>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</si>
  <si>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</si>
  <si>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</si>
  <si>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</si>
  <si>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</si>
  <si>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</si>
  <si>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</si>
  <si>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</si>
  <si>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</si>
  <si>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</si>
  <si>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</si>
  <si>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</si>
  <si>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</si>
  <si>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</si>
  <si>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</si>
  <si>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</si>
  <si>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</si>
  <si>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</si>
  <si>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</si>
  <si>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</si>
  <si>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</si>
  <si>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</si>
  <si>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</si>
  <si>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</si>
  <si>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</si>
  <si>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</si>
  <si>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</si>
  <si>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</si>
  <si>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</si>
  <si>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</si>
  <si>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</si>
  <si>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</si>
  <si>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</si>
  <si>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</si>
  <si>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</si>
  <si>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</si>
  <si>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</si>
  <si>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</si>
  <si>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</si>
  <si>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</si>
  <si>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</si>
  <si>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</si>
  <si>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</si>
  <si>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</si>
  <si>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</si>
  <si>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</si>
  <si>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</si>
  <si>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</si>
  <si>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</si>
  <si>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</si>
  <si>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</si>
  <si>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</si>
  <si>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</si>
  <si>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</si>
  <si>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</si>
  <si>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</si>
  <si>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</si>
  <si>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</si>
  <si>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</si>
  <si>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</si>
  <si>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</si>
  <si>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</si>
  <si>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</si>
  <si>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</si>
  <si>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</si>
  <si>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</si>
  <si>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</si>
  <si>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</si>
  <si>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</si>
  <si>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</si>
  <si>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</si>
  <si>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</si>
  <si>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</si>
  <si>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</si>
  <si>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</si>
  <si>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</si>
  <si>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</si>
  <si>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</si>
  <si>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</si>
  <si>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</si>
  <si>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</si>
  <si>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</si>
  <si>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</si>
  <si>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</si>
  <si>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</si>
  <si>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</si>
  <si>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</si>
  <si>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</si>
  <si>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</si>
  <si>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</si>
  <si>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</si>
  <si>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</si>
  <si>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</si>
  <si>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</si>
  <si>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</si>
  <si>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</si>
  <si>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</si>
  <si>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</si>
  <si>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</si>
  <si>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</si>
  <si>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</si>
  <si>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</si>
  <si>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</si>
  <si>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</si>
  <si>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</si>
  <si>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</si>
  <si>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</si>
  <si>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</si>
  <si>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</si>
  <si>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</si>
  <si>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</si>
  <si>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</si>
  <si>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</si>
  <si>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</si>
  <si>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</si>
  <si>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</si>
  <si>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</si>
  <si>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</si>
  <si>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</si>
  <si>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</si>
  <si>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</si>
  <si>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</si>
  <si>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</si>
  <si>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</si>
  <si>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</si>
  <si>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</si>
  <si>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</si>
  <si>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</si>
  <si>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</si>
  <si>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</si>
  <si>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</si>
  <si>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</si>
  <si>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</si>
  <si>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</si>
  <si>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</si>
  <si>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</si>
  <si>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</si>
  <si>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</si>
  <si>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</si>
  <si>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</si>
  <si>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</si>
  <si>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</si>
  <si>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</si>
  <si>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</si>
  <si>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</si>
  <si>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</si>
  <si>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</si>
  <si>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</si>
  <si>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</si>
  <si>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</si>
  <si>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</si>
  <si>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</si>
  <si>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</si>
  <si>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</si>
  <si>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</si>
  <si>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</si>
  <si>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</si>
  <si>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</si>
  <si>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</si>
  <si>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</si>
  <si>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</si>
  <si>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</si>
  <si>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</si>
  <si>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</si>
  <si>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</si>
  <si>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</si>
  <si>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</si>
  <si>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</si>
  <si>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</si>
  <si>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</si>
  <si>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</si>
  <si>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</si>
  <si>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</si>
  <si>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</si>
  <si>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</si>
  <si>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</si>
  <si>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</si>
  <si>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</si>
  <si>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</si>
  <si>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</si>
  <si>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</si>
  <si>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</si>
  <si>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</si>
  <si>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</si>
  <si>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</si>
  <si>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</si>
  <si>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</si>
  <si>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</si>
  <si>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</si>
  <si>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</si>
  <si>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</si>
  <si>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</si>
  <si>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</si>
  <si>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</si>
  <si>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</si>
  <si>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</si>
  <si>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</si>
  <si>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</si>
  <si>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</si>
  <si>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</si>
  <si>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</si>
  <si>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</si>
  <si>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</si>
  <si>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</si>
  <si>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</si>
  <si>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</si>
  <si>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</si>
  <si>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</si>
  <si>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</si>
  <si>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</si>
  <si>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</si>
  <si>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</si>
  <si>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</si>
  <si>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</si>
  <si>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</si>
  <si>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</si>
  <si>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</si>
  <si>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</si>
  <si>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</si>
  <si>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</si>
  <si>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</si>
  <si>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</si>
  <si>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</si>
  <si>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</si>
  <si>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</si>
  <si>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</si>
  <si>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</si>
  <si>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</si>
  <si>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</si>
  <si>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</si>
  <si>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</si>
  <si>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</si>
  <si>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</si>
  <si>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</si>
  <si>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</si>
  <si>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</si>
  <si>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</si>
  <si>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</si>
  <si>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</si>
  <si>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</si>
  <si>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</si>
  <si>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</si>
  <si>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</si>
  <si>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</si>
  <si>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</si>
  <si>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</si>
  <si>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</si>
  <si>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</si>
  <si>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</si>
  <si>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</si>
  <si>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</si>
  <si>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</si>
  <si>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</si>
  <si>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</si>
  <si>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</si>
  <si>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</si>
  <si>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</si>
  <si>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</si>
  <si>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</si>
  <si>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</si>
  <si>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</si>
  <si>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</si>
  <si>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</si>
  <si>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</si>
  <si>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</si>
  <si>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</si>
  <si>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</si>
  <si>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</si>
  <si>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</si>
  <si>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</si>
  <si>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</si>
  <si>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</si>
  <si>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</si>
  <si>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</si>
  <si>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</si>
  <si>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</si>
  <si>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</si>
  <si>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</si>
  <si>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</si>
  <si>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</si>
  <si>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</si>
  <si>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</si>
  <si>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</si>
  <si>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</si>
  <si>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</si>
  <si>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</si>
  <si>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</si>
  <si>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</si>
  <si>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</si>
  <si>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</si>
  <si>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</si>
  <si>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</si>
  <si>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</si>
  <si>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</si>
  <si>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</si>
  <si>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</si>
  <si>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</si>
  <si>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</si>
  <si>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</si>
  <si>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</si>
  <si>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</si>
  <si>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</si>
  <si>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</si>
  <si>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</si>
  <si>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</si>
  <si>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</si>
  <si>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</si>
  <si>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</si>
  <si>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</si>
  <si>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</si>
  <si>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</si>
  <si>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</si>
  <si>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</si>
  <si>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</si>
  <si>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</si>
  <si>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</si>
  <si>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</si>
  <si>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</si>
  <si>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</si>
  <si>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</si>
  <si>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</si>
  <si>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</si>
  <si>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</si>
  <si>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</si>
  <si>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</si>
  <si>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</si>
  <si>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</si>
  <si>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</si>
  <si>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</si>
  <si>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</si>
  <si>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</si>
  <si>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</si>
  <si>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</si>
  <si>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</si>
  <si>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</si>
  <si>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</si>
  <si>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</si>
  <si>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</si>
  <si>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</si>
  <si>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</si>
  <si>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</si>
  <si>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</si>
  <si>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</si>
  <si>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</si>
  <si>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</si>
  <si>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</si>
  <si>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</si>
  <si>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</si>
  <si>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</si>
  <si>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</si>
  <si>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</si>
  <si>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</si>
  <si>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</si>
  <si>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</si>
  <si>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</si>
  <si>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</si>
  <si>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</si>
  <si>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</si>
  <si>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</si>
  <si>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</si>
  <si>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</si>
  <si>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</si>
  <si>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</si>
  <si>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</si>
  <si>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</si>
  <si>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</si>
  <si>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</si>
  <si>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</si>
  <si>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</si>
  <si>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</si>
  <si>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</si>
  <si>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</si>
  <si>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</si>
  <si>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</si>
  <si>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</si>
  <si>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</si>
  <si>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</si>
  <si>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</si>
  <si>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</si>
  <si>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</si>
  <si>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</si>
  <si>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</si>
  <si>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</si>
  <si>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</si>
  <si>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</si>
  <si>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</si>
  <si>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</si>
  <si>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</si>
  <si>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</si>
  <si>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</si>
  <si>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</si>
  <si>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</si>
  <si>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</si>
  <si>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</si>
  <si>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</si>
  <si>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</si>
  <si>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</si>
  <si>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</si>
  <si>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</si>
  <si>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</si>
  <si>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</si>
  <si>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</si>
  <si>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</si>
  <si>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</si>
  <si>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</si>
  <si>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</si>
  <si>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</si>
  <si>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</si>
  <si>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</si>
  <si>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</si>
  <si>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</si>
  <si>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</si>
  <si>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</si>
  <si>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</si>
  <si>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</si>
  <si>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</si>
  <si>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</si>
  <si>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</si>
  <si>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</si>
  <si>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</si>
  <si>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</si>
  <si>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</si>
  <si>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</si>
  <si>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</si>
  <si>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</si>
  <si>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</si>
  <si>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</si>
  <si>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</si>
  <si>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</si>
  <si>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</si>
  <si>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</si>
  <si>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</si>
  <si>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</si>
  <si>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</si>
  <si>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</si>
  <si>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</si>
  <si>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</si>
  <si>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</si>
  <si>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</si>
  <si>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</si>
  <si>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</si>
  <si>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</si>
  <si>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</si>
  <si>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</si>
  <si>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</si>
  <si>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</si>
  <si>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</si>
  <si>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</si>
  <si>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</si>
  <si>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</si>
  <si>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</si>
  <si>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</si>
  <si>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</si>
  <si>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</si>
  <si>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</si>
  <si>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</si>
  <si>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</si>
  <si>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</si>
  <si>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</si>
  <si>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</si>
  <si>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</si>
  <si>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</si>
  <si>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</si>
  <si>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</si>
  <si>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</si>
  <si>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</si>
  <si>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</si>
  <si>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</si>
  <si>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</si>
  <si>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</si>
  <si>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</si>
  <si>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</si>
  <si>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</si>
  <si>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</si>
  <si>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</si>
  <si>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</si>
  <si>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</si>
  <si>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</si>
  <si>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</si>
  <si>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</si>
  <si>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</si>
  <si>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</si>
  <si>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</si>
  <si>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</si>
  <si>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</si>
  <si>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</si>
  <si>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</si>
  <si>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</si>
  <si>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</si>
  <si>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</si>
  <si>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</si>
  <si>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</si>
  <si>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</si>
  <si>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</si>
  <si>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</si>
  <si>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</si>
  <si>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</si>
  <si>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</si>
  <si>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</si>
  <si>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</si>
  <si>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</si>
  <si>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</si>
  <si>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</si>
  <si>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</si>
  <si>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</si>
  <si>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</si>
  <si>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</si>
  <si>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</si>
  <si>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</si>
  <si>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</si>
  <si>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</si>
  <si>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</si>
  <si>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</si>
  <si>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</si>
  <si>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</si>
  <si>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</si>
  <si>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</si>
  <si>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</si>
  <si>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</si>
  <si>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</si>
  <si>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</si>
  <si>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</si>
  <si>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</si>
  <si>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</si>
  <si>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</si>
  <si>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</si>
  <si>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</si>
  <si>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</si>
  <si>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</si>
  <si>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</si>
  <si>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</si>
  <si>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</si>
  <si>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</si>
  <si>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</si>
  <si>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</si>
  <si>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</si>
  <si>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</si>
  <si>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</si>
  <si>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</si>
  <si>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</si>
  <si>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</si>
  <si>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</si>
  <si>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</si>
  <si>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</si>
  <si>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</si>
  <si>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</si>
  <si>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</si>
  <si>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</si>
  <si>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</si>
  <si>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</si>
  <si>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</si>
  <si>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</si>
  <si>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</si>
  <si>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</si>
  <si>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</si>
  <si>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</si>
  <si>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</si>
  <si>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</si>
  <si>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</si>
  <si>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</si>
  <si>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</si>
  <si>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</si>
  <si>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</si>
  <si>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</si>
  <si>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</si>
  <si>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</si>
  <si>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</si>
  <si>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</si>
  <si>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</si>
  <si>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</si>
  <si>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</si>
  <si>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</si>
  <si>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</si>
  <si>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</si>
  <si>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</si>
  <si>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</si>
  <si>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</si>
  <si>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</si>
  <si>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</si>
  <si>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</si>
  <si>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</si>
  <si>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</si>
  <si>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</si>
  <si>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</si>
  <si>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</si>
  <si>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</si>
  <si>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</si>
  <si>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</si>
  <si>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</si>
  <si>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</si>
  <si>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</si>
  <si>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</si>
  <si>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</si>
  <si>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</si>
  <si>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</si>
  <si>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</si>
  <si>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</si>
  <si>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</si>
  <si>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</si>
  <si>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</si>
  <si>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</si>
  <si>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</si>
  <si>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</si>
  <si>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</si>
  <si>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</si>
  <si>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</si>
  <si>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</si>
  <si>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</si>
  <si>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</si>
  <si>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</si>
  <si>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</si>
  <si>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</si>
  <si>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</si>
  <si>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</si>
  <si>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</si>
  <si>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</si>
  <si>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</si>
  <si>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</si>
  <si>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</si>
  <si>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</si>
  <si>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</si>
  <si>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</si>
  <si>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</si>
  <si>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</si>
  <si>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</si>
  <si>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</si>
  <si>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</si>
  <si>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</si>
  <si>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</si>
  <si>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</si>
  <si>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</si>
  <si>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</si>
  <si>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</si>
  <si>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</si>
  <si>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</si>
  <si>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</si>
  <si>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</si>
  <si>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</si>
  <si>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</si>
  <si>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</si>
  <si>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</si>
  <si>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</si>
  <si>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</si>
  <si>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</si>
  <si>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</si>
  <si>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</si>
  <si>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</si>
  <si>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</si>
  <si>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</si>
  <si>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</si>
  <si>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</si>
  <si>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</si>
  <si>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</si>
  <si>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</si>
  <si>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</si>
  <si>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</si>
  <si>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</si>
  <si>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</si>
  <si>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</si>
  <si>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</si>
  <si>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</si>
  <si>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</si>
  <si>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</si>
  <si>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</si>
  <si>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</si>
  <si>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</si>
  <si>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</si>
  <si>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</si>
  <si>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</si>
  <si>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</si>
  <si>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</si>
  <si>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</si>
  <si>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</si>
  <si>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</si>
  <si>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</si>
  <si>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</si>
  <si>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</si>
  <si>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</si>
  <si>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</si>
  <si>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</si>
  <si>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</si>
  <si>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</si>
  <si>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</si>
  <si>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</si>
  <si>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</si>
  <si>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</si>
  <si>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</si>
  <si>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</si>
  <si>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</si>
  <si>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</si>
  <si>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</si>
  <si>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</si>
  <si>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</si>
  <si>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</si>
  <si>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</si>
  <si>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</si>
  <si>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</si>
  <si>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</si>
  <si>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</si>
  <si>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</si>
  <si>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</si>
  <si>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</si>
  <si>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</si>
  <si>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</si>
  <si>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</si>
  <si>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</si>
  <si>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</si>
  <si>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</si>
  <si>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</si>
  <si>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</si>
  <si>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</si>
  <si>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</si>
  <si>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</si>
  <si>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</si>
  <si>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</si>
  <si>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</si>
  <si>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</si>
  <si>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</si>
  <si>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</si>
  <si>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</si>
  <si>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</si>
  <si>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</si>
  <si>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</si>
  <si>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</si>
  <si>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</si>
  <si>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</si>
  <si>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</si>
  <si>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</si>
  <si>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</si>
  <si>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</si>
  <si>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</si>
  <si>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</si>
  <si>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</si>
  <si>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</si>
  <si>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</si>
  <si>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</si>
  <si>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</si>
  <si>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</si>
  <si>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</si>
  <si>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</si>
  <si>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</si>
  <si>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</si>
  <si>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</si>
  <si>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</si>
  <si>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</si>
  <si>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</si>
  <si>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</si>
  <si>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</si>
  <si>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</si>
  <si>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</si>
  <si>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</si>
  <si>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</si>
  <si>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</si>
  <si>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</si>
  <si>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</si>
  <si>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</si>
  <si>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</si>
  <si>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</si>
  <si>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</si>
  <si>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</si>
  <si>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</si>
  <si>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</si>
  <si>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</si>
  <si>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</si>
  <si>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</si>
  <si>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</si>
  <si>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</si>
  <si>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</si>
  <si>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</si>
  <si>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</si>
  <si>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</si>
  <si>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</si>
  <si>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</si>
  <si>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</si>
  <si>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</si>
  <si>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</si>
  <si>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</si>
  <si>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</si>
  <si>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</si>
  <si>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</si>
  <si>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</si>
  <si>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</si>
  <si>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</si>
  <si>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</si>
  <si>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</si>
  <si>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</si>
  <si>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</si>
  <si>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</si>
  <si>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</si>
  <si>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</si>
  <si>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</si>
  <si>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</si>
  <si>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</si>
  <si>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</si>
  <si>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</si>
  <si>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</si>
  <si>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</si>
  <si>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</si>
  <si>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</si>
  <si>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</si>
  <si>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</si>
  <si>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</si>
  <si>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</si>
  <si>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</si>
  <si>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</si>
  <si>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</si>
  <si>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</si>
  <si>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</si>
  <si>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</si>
  <si>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</si>
  <si>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</si>
  <si>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</si>
  <si>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</si>
  <si>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</si>
  <si>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</si>
  <si>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</si>
  <si>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</si>
  <si>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</si>
  <si>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</si>
  <si>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</si>
  <si>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</si>
  <si>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</si>
  <si>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</si>
  <si>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</si>
  <si>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</si>
  <si>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</si>
  <si>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</si>
  <si>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</si>
  <si>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</si>
  <si>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</si>
  <si>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</si>
  <si>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</si>
  <si>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</si>
  <si>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</si>
  <si>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</si>
  <si>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</si>
  <si>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</si>
  <si>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</si>
  <si>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</si>
  <si>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</si>
  <si>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</si>
  <si>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</si>
  <si>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</si>
  <si>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</si>
  <si>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</si>
  <si>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</si>
  <si>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</si>
  <si>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</si>
  <si>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</si>
  <si>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</si>
  <si>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</si>
  <si>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</si>
  <si>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</si>
  <si>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</si>
  <si>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</si>
  <si>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</si>
  <si>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</si>
  <si>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</si>
  <si>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</si>
  <si>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</si>
  <si>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</si>
  <si>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</si>
  <si>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</si>
  <si>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</si>
  <si>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</si>
  <si>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</si>
  <si>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</si>
  <si>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</si>
  <si>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</si>
  <si>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</si>
  <si>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</si>
  <si>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</si>
  <si>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</si>
  <si>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</si>
  <si>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</si>
  <si>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</si>
  <si>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</si>
  <si>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</si>
  <si>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</si>
  <si>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</si>
  <si>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</si>
  <si>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</si>
  <si>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</si>
  <si>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</si>
  <si>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</si>
  <si>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</si>
  <si>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</si>
  <si>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</si>
  <si>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</si>
  <si>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</si>
  <si>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</si>
  <si>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</si>
  <si>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</si>
  <si>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</si>
  <si>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</si>
  <si>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</si>
  <si>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</si>
  <si>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</si>
  <si>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</si>
  <si>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</si>
  <si>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</si>
  <si>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</si>
  <si>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</si>
  <si>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</si>
  <si>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</si>
  <si>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</si>
  <si>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</si>
  <si>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</si>
  <si>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</si>
  <si>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</si>
  <si>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</si>
  <si>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</si>
  <si>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</si>
  <si>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</si>
  <si>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</si>
  <si>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</si>
  <si>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</si>
  <si>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</si>
  <si>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</si>
  <si>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</si>
  <si>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</si>
  <si>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</si>
  <si>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</si>
  <si>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</si>
  <si>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</si>
  <si>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</si>
  <si>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</si>
  <si>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</si>
  <si>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</si>
  <si>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</si>
  <si>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</si>
  <si>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</si>
  <si>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</si>
  <si>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</si>
  <si>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</si>
  <si>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</si>
  <si>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</si>
  <si>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</si>
  <si>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</si>
  <si>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</si>
  <si>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</si>
  <si>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</si>
  <si>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</si>
  <si>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</si>
  <si>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</si>
  <si>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</si>
  <si>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</si>
  <si>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</si>
  <si>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</si>
  <si>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</si>
  <si>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</si>
  <si>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</si>
  <si>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</si>
  <si>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</si>
  <si>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</si>
  <si>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</si>
  <si>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</si>
  <si>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</si>
  <si>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</si>
  <si>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</si>
  <si>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</si>
  <si>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</si>
  <si>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</si>
  <si>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</si>
  <si>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</si>
  <si>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</si>
  <si>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</si>
  <si>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</si>
  <si>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</si>
  <si>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</si>
  <si>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</si>
  <si>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</si>
  <si>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</si>
  <si>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</si>
  <si>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</si>
  <si>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</si>
  <si>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</si>
  <si>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</si>
  <si>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</si>
  <si>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</si>
  <si>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</si>
  <si>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</si>
  <si>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</si>
  <si>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</si>
  <si>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</si>
  <si>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</si>
  <si>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</si>
  <si>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</si>
  <si>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</si>
  <si>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</si>
  <si>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</si>
  <si>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</si>
  <si>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</si>
  <si>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</si>
  <si>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</si>
  <si>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</si>
  <si>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</si>
  <si>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</si>
  <si>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</si>
  <si>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</si>
  <si>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</si>
  <si>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</si>
  <si>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</si>
  <si>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</si>
  <si>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</si>
  <si>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</si>
  <si>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</si>
  <si>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</si>
  <si>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</si>
  <si>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</si>
  <si>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</si>
  <si>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</si>
  <si>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</si>
  <si>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</si>
  <si>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</si>
  <si>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</si>
  <si>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</si>
  <si>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</si>
  <si>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</si>
  <si>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</si>
  <si>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</si>
  <si>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</si>
  <si>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</si>
  <si>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</si>
  <si>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</si>
  <si>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</si>
  <si>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</si>
  <si>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</si>
  <si>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</si>
  <si>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</si>
  <si>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</si>
  <si>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</si>
  <si>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</si>
  <si>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</si>
  <si>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</si>
  <si>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</si>
  <si>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</si>
  <si>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</si>
  <si>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</si>
  <si>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</si>
  <si>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</si>
  <si>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</si>
  <si>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</si>
  <si>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</si>
  <si>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</si>
  <si>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</si>
  <si>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</si>
  <si>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</si>
  <si>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</si>
  <si>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</si>
  <si>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</si>
  <si>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</si>
  <si>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</si>
  <si>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</si>
  <si>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</si>
  <si>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</si>
  <si>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</si>
  <si>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</si>
  <si>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</si>
  <si>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</si>
  <si>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</si>
  <si>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</si>
  <si>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</si>
  <si>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</si>
  <si>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</si>
  <si>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</si>
  <si>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</si>
  <si>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</si>
  <si>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</si>
  <si>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</si>
  <si>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</si>
  <si>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</si>
  <si>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</si>
  <si>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</si>
  <si>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</si>
  <si>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</si>
  <si>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</si>
  <si>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</si>
  <si>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</si>
  <si>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</si>
  <si>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</si>
  <si>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</si>
  <si>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</si>
  <si>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</si>
  <si>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</si>
  <si>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</si>
  <si>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</si>
  <si>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</si>
  <si>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</si>
  <si>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</si>
  <si>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</si>
  <si>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</si>
  <si>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</si>
  <si>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</si>
  <si>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</si>
  <si>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</si>
  <si>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</si>
  <si>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</si>
  <si>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</si>
  <si>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</si>
  <si>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</si>
  <si>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</si>
  <si>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</si>
  <si>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</si>
  <si>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</si>
  <si>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</si>
  <si>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</si>
  <si>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</si>
  <si>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</si>
  <si>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</si>
  <si>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</si>
  <si>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</si>
  <si>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</si>
  <si>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</si>
  <si>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</si>
  <si>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</si>
  <si>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</si>
  <si>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</si>
  <si>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</si>
  <si>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</si>
  <si>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</si>
  <si>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</si>
  <si>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</si>
  <si>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</si>
  <si>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</si>
  <si>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</si>
  <si>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</si>
  <si>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</si>
  <si>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</si>
  <si>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</si>
  <si>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</si>
  <si>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</si>
  <si>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</si>
  <si>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</si>
  <si>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</si>
  <si>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</si>
  <si>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</si>
  <si>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</si>
  <si>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</si>
  <si>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</si>
  <si>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</si>
  <si>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</si>
  <si>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</si>
  <si>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</si>
  <si>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</si>
  <si>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</si>
  <si>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</si>
  <si>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</si>
  <si>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</si>
  <si>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</si>
  <si>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</si>
  <si>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</si>
  <si>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</si>
  <si>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</si>
  <si>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</si>
  <si>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</si>
  <si>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</si>
  <si>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</si>
  <si>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</si>
  <si>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</si>
  <si>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</si>
  <si>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</si>
  <si>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</si>
  <si>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</si>
  <si>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</si>
  <si>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</si>
  <si>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</si>
  <si>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</si>
  <si>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</si>
  <si>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</si>
  <si>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</si>
  <si>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</si>
  <si>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</si>
  <si>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</si>
  <si>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</si>
  <si>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</si>
  <si>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</si>
  <si>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</si>
  <si>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</si>
  <si>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</si>
  <si>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</si>
  <si>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</si>
  <si>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</si>
  <si>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</si>
  <si>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</si>
  <si>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</si>
  <si>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</si>
  <si>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</si>
  <si>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</si>
  <si>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</si>
  <si>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</si>
  <si>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</si>
  <si>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</si>
  <si>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</si>
  <si>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</si>
  <si>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</si>
  <si>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</si>
  <si>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</si>
  <si>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</si>
  <si>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</si>
  <si>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</si>
  <si>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</si>
  <si>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</si>
  <si>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</si>
  <si>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</si>
  <si>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</si>
  <si>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</si>
  <si>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</si>
  <si>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</si>
  <si>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</si>
  <si>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</si>
  <si>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</si>
  <si>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</si>
  <si>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</si>
  <si>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</si>
  <si>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</si>
  <si>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</si>
  <si>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</si>
  <si>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</si>
  <si>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</si>
  <si>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</si>
  <si>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</si>
  <si>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</si>
  <si>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</si>
  <si>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</si>
  <si>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</si>
  <si>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</si>
  <si>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</si>
  <si>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</si>
  <si>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</si>
  <si>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</si>
  <si>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</si>
  <si>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</si>
  <si>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</si>
  <si>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</si>
  <si>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</si>
  <si>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</si>
  <si>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</si>
  <si>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</si>
  <si>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</si>
  <si>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</si>
  <si>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</si>
  <si>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</si>
  <si>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</si>
  <si>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</si>
  <si>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</si>
  <si>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</si>
  <si>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</si>
  <si>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</si>
  <si>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</si>
  <si>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</si>
  <si>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</si>
  <si>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</si>
  <si>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</si>
  <si>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</si>
  <si>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</si>
  <si>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</si>
  <si>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</si>
  <si>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</si>
  <si>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</si>
  <si>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</si>
  <si>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</si>
  <si>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</si>
  <si>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</si>
  <si>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</si>
  <si>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</si>
  <si>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</si>
  <si>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</si>
  <si>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</si>
  <si>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</si>
  <si>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</si>
  <si>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</si>
  <si>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</si>
  <si>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</si>
  <si>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</si>
  <si>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</si>
  <si>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</si>
  <si>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</si>
  <si>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</si>
  <si>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</si>
  <si>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</si>
  <si>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</si>
  <si>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</si>
  <si>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</si>
  <si>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</si>
  <si>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</si>
  <si>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</si>
  <si>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</si>
  <si>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</si>
  <si>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</si>
  <si>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</si>
  <si>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</si>
  <si>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</si>
  <si>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</si>
  <si>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</si>
  <si>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</si>
  <si>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</si>
  <si>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</si>
  <si>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</si>
  <si>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</si>
  <si>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</si>
  <si>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</si>
  <si>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</si>
  <si>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</si>
  <si>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</si>
  <si>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</si>
  <si>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</si>
  <si>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</si>
  <si>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</si>
  <si>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</si>
  <si>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</si>
  <si>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</si>
  <si>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</si>
  <si>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</si>
  <si>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</si>
  <si>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</si>
  <si>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</si>
  <si>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</si>
  <si>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</si>
  <si>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</si>
  <si>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</si>
  <si>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</si>
  <si>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</si>
  <si>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</si>
  <si>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</si>
  <si>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</si>
  <si>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</si>
  <si>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</si>
  <si>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</si>
  <si>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</si>
  <si>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</si>
  <si>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</si>
  <si>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</si>
  <si>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</si>
  <si>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</si>
  <si>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</si>
  <si>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</si>
  <si>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</si>
  <si>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</si>
  <si>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</si>
  <si>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</si>
  <si>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</si>
  <si>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</si>
  <si>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</si>
  <si>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</si>
  <si>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</si>
  <si>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</si>
  <si>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</si>
  <si>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</si>
  <si>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</si>
  <si>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</si>
  <si>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</si>
  <si>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</si>
  <si>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</si>
  <si>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</si>
  <si>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</si>
  <si>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</si>
  <si>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</si>
  <si>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</si>
  <si>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</si>
  <si>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</si>
  <si>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</si>
  <si>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</si>
  <si>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</si>
  <si>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</si>
  <si>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</si>
  <si>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</si>
  <si>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</si>
  <si>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</si>
  <si>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</si>
  <si>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</si>
  <si>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</si>
  <si>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</si>
  <si>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</si>
  <si>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</si>
  <si>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</si>
  <si>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</si>
  <si>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</si>
  <si>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</si>
  <si>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</si>
  <si>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</si>
  <si>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</si>
  <si>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</si>
  <si>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</si>
  <si>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</si>
  <si>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</si>
  <si>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</si>
  <si>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</si>
  <si>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</si>
  <si>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</si>
  <si>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</si>
  <si>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</si>
  <si>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</si>
  <si>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</si>
  <si>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</si>
  <si>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</si>
  <si>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</si>
  <si>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</si>
  <si>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</si>
  <si>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</si>
  <si>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</si>
  <si>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</si>
  <si>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</si>
  <si>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</si>
  <si>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</si>
  <si>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</si>
  <si>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</si>
  <si>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</si>
  <si>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</si>
  <si>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</si>
  <si>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</si>
  <si>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</si>
  <si>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</si>
  <si>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</si>
  <si>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</si>
  <si>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</si>
  <si>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</si>
  <si>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</si>
  <si>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</si>
  <si>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</si>
  <si>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</si>
  <si>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</si>
  <si>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</si>
  <si>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</si>
  <si>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</si>
  <si>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</si>
  <si>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</si>
  <si>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</si>
  <si>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</si>
  <si>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</si>
  <si>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</si>
  <si>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</si>
  <si>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</si>
  <si>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</si>
  <si>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</si>
  <si>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</si>
  <si>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</si>
  <si>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</si>
  <si>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</si>
  <si>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</si>
  <si>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</si>
  <si>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</si>
  <si>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</si>
  <si>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</si>
  <si>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</si>
  <si>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</si>
  <si>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</si>
  <si>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</si>
  <si>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</si>
  <si>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</si>
  <si>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</si>
  <si>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</si>
  <si>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</si>
  <si>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</si>
  <si>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</si>
  <si>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</si>
  <si>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</si>
  <si>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</si>
  <si>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</si>
  <si>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</si>
  <si>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</si>
  <si>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</si>
  <si>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</si>
  <si>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</si>
  <si>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</si>
  <si>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</si>
  <si>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</si>
  <si>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</si>
  <si>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</si>
  <si>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</si>
  <si>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</si>
  <si>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</si>
  <si>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</si>
  <si>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</si>
  <si>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</si>
  <si>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</si>
  <si>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</si>
  <si>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</si>
  <si>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</si>
  <si>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</si>
  <si>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</si>
  <si>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</si>
  <si>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</si>
  <si>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</si>
  <si>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</si>
  <si>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</si>
  <si>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</si>
  <si>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</si>
  <si>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</si>
  <si>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</si>
  <si>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</si>
  <si>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</si>
  <si>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</si>
  <si>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</si>
  <si>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</si>
  <si>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</si>
  <si>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</si>
  <si>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</si>
  <si>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</si>
  <si>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</si>
  <si>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</si>
  <si>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</si>
  <si>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</si>
  <si>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</si>
  <si>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</si>
  <si>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</si>
  <si>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</si>
  <si>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</si>
  <si>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</si>
  <si>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</si>
  <si>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</si>
  <si>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</si>
  <si>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</si>
  <si>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</si>
  <si>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</si>
  <si>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</si>
  <si>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</si>
  <si>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</si>
  <si>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</si>
  <si>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</si>
  <si>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</si>
  <si>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</si>
  <si>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</si>
  <si>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</si>
  <si>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</si>
  <si>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</si>
  <si>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</si>
  <si>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</si>
  <si>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</si>
  <si>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</si>
  <si>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</si>
  <si>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</si>
  <si>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</si>
  <si>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</si>
  <si>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</si>
  <si>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</si>
  <si>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</si>
  <si>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</si>
  <si>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</si>
  <si>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</si>
  <si>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</si>
  <si>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</si>
  <si>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</si>
  <si>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</si>
  <si>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</si>
  <si>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</si>
  <si>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</si>
  <si>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</si>
  <si>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</si>
  <si>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</si>
  <si>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</si>
  <si>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</si>
  <si>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</si>
  <si>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</si>
  <si>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</si>
  <si>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</si>
  <si>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</si>
  <si>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</si>
  <si>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</si>
  <si>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</si>
  <si>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</si>
  <si>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</si>
  <si>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</si>
  <si>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</si>
  <si>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</si>
  <si>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</si>
  <si>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</si>
  <si>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</si>
  <si>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</si>
  <si>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</si>
  <si>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</si>
  <si>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</si>
  <si>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</si>
  <si>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</si>
  <si>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</si>
  <si>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</si>
  <si>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</si>
  <si>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</si>
  <si>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</si>
  <si>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</si>
  <si>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</si>
  <si>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</si>
  <si>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</si>
  <si>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</si>
  <si>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</si>
  <si>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</si>
  <si>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</si>
  <si>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</si>
  <si>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</si>
  <si>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</si>
  <si>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</si>
  <si>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</si>
  <si>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</si>
  <si>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</si>
  <si>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</si>
  <si>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</si>
  <si>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</si>
  <si>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</si>
  <si>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</si>
  <si>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</si>
  <si>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</si>
  <si>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</si>
  <si>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</si>
  <si>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</si>
  <si>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</si>
  <si>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</si>
  <si>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</si>
  <si>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</si>
  <si>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</si>
  <si>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</si>
  <si>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</si>
  <si>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</si>
  <si>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</si>
  <si>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</si>
  <si>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</si>
  <si>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</si>
  <si>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</si>
  <si>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</si>
  <si>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</si>
  <si>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</si>
  <si>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</si>
  <si>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</si>
  <si>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</si>
  <si>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</si>
  <si>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</si>
  <si>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</si>
  <si>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</si>
  <si>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</si>
  <si>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</si>
  <si>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</si>
  <si>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</si>
  <si>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</si>
  <si>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</si>
  <si>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</si>
  <si>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</si>
  <si>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</si>
  <si>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</si>
  <si>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</si>
  <si>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</si>
  <si>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</si>
  <si>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</si>
  <si>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</si>
  <si>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</si>
  <si>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</si>
  <si>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</si>
  <si>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</si>
  <si>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</si>
  <si>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</si>
  <si>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</si>
  <si>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</si>
  <si>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</si>
  <si>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</si>
  <si>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</si>
  <si>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</si>
  <si>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</si>
  <si>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</si>
  <si>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</si>
  <si>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</si>
  <si>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</si>
  <si>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</si>
  <si>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</si>
  <si>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</si>
  <si>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</si>
  <si>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</si>
  <si>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</si>
  <si>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</si>
  <si>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</si>
  <si>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</si>
  <si>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</si>
  <si>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</si>
  <si>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</si>
  <si>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</si>
  <si>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</si>
  <si>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</si>
  <si>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</si>
  <si>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</si>
  <si>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</si>
  <si>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</si>
  <si>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</si>
  <si>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</si>
  <si>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</si>
  <si>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</si>
  <si>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</si>
  <si>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</si>
  <si>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</si>
  <si>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</si>
  <si>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</si>
  <si>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</si>
  <si>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</si>
  <si>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</si>
  <si>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</si>
  <si>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</si>
  <si>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</si>
  <si>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</si>
  <si>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</si>
  <si>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</si>
  <si>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</si>
  <si>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</si>
  <si>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</si>
  <si>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</si>
  <si>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</si>
  <si>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</si>
  <si>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</si>
  <si>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</si>
  <si>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</si>
  <si>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</si>
  <si>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</si>
  <si>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</si>
  <si>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</si>
  <si>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</si>
  <si>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</si>
  <si>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</si>
  <si>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</si>
  <si>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</si>
  <si>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</si>
  <si>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</si>
  <si>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</si>
  <si>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</si>
  <si>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</si>
  <si>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</si>
  <si>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</si>
  <si>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</si>
  <si>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</si>
  <si>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</si>
  <si>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</si>
  <si>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</si>
  <si>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</si>
  <si>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</si>
  <si>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</si>
  <si>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</si>
  <si>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</si>
  <si>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</si>
  <si>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</si>
  <si>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</si>
  <si>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</si>
  <si>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</si>
  <si>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</si>
  <si>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</si>
  <si>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</si>
  <si>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</si>
  <si>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</si>
  <si>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</si>
  <si>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</si>
  <si>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</si>
  <si>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</si>
  <si>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</si>
  <si>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</si>
  <si>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</si>
  <si>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</si>
  <si>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</si>
  <si>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</si>
  <si>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</si>
  <si>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</si>
  <si>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</si>
  <si>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</si>
  <si>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</si>
  <si>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</si>
  <si>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</si>
  <si>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</si>
  <si>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</si>
  <si>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</si>
  <si>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</si>
  <si>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</si>
  <si>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</si>
  <si>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</si>
  <si>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</si>
  <si>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</si>
  <si>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</si>
  <si>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</si>
  <si>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</si>
  <si>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</si>
  <si>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</si>
  <si>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</si>
  <si>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</si>
  <si>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</si>
  <si>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</si>
  <si>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</si>
  <si>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</si>
  <si>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</si>
  <si>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</si>
  <si>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</si>
  <si>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</si>
  <si>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</si>
  <si>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</si>
  <si>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</si>
  <si>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</si>
  <si>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</si>
  <si>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</si>
  <si>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</si>
  <si>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</si>
  <si>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</si>
  <si>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</si>
  <si>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</si>
  <si>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</si>
  <si>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</si>
  <si>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</si>
  <si>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</si>
  <si>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</si>
  <si>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</si>
  <si>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</si>
  <si>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</si>
  <si>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</si>
  <si>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</si>
  <si>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</si>
  <si>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</si>
  <si>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</si>
  <si>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</si>
  <si>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</si>
  <si>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</si>
  <si>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</si>
  <si>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</si>
  <si>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</si>
  <si>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</si>
  <si>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</si>
  <si>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</si>
  <si>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</si>
  <si>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</si>
  <si>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</si>
  <si>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</si>
  <si>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</si>
  <si>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</si>
  <si>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</si>
  <si>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</si>
  <si>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</si>
  <si>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</si>
  <si>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</si>
  <si>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</si>
  <si>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</si>
  <si>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</si>
  <si>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</si>
  <si>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</si>
  <si>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</si>
  <si>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</si>
  <si>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</si>
  <si>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</si>
  <si>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</si>
  <si>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</si>
  <si>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</si>
  <si>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</si>
  <si>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</si>
  <si>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</si>
  <si>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</si>
  <si>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</si>
  <si>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</si>
  <si>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</si>
  <si>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</si>
  <si>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</si>
  <si>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</si>
  <si>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</si>
  <si>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</si>
  <si>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</si>
  <si>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</si>
  <si>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</si>
  <si>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</si>
  <si>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</si>
  <si>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</si>
  <si>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</si>
  <si>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</si>
  <si>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</si>
  <si>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</si>
  <si>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</si>
  <si>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</si>
  <si>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</si>
  <si>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</si>
  <si>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</si>
  <si>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</si>
  <si>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</si>
  <si>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</si>
  <si>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</si>
  <si>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</si>
  <si>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</si>
  <si>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</si>
  <si>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</si>
  <si>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</si>
  <si>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</si>
  <si>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</si>
  <si>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</si>
  <si>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</si>
  <si>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</si>
  <si>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</si>
  <si>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</si>
  <si>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</si>
  <si>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</si>
  <si>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</si>
  <si>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</si>
  <si>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</si>
  <si>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</si>
  <si>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</si>
  <si>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</si>
  <si>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</si>
  <si>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</si>
  <si>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</si>
  <si>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</si>
  <si>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</si>
  <si>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</si>
  <si>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</si>
  <si>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</si>
  <si>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</si>
  <si>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</si>
  <si>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</si>
  <si>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</si>
  <si>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</si>
  <si>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</si>
  <si>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</si>
  <si>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</si>
  <si>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</si>
  <si>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</si>
  <si>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</si>
  <si>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</si>
  <si>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</si>
  <si>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</si>
  <si>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</si>
  <si>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</si>
  <si>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</si>
  <si>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</si>
  <si>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</si>
  <si>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</si>
  <si>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</si>
  <si>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</si>
  <si>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</si>
  <si>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</si>
  <si>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</si>
  <si>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</si>
  <si>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</si>
  <si>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</si>
  <si>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</si>
  <si>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</si>
  <si>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</si>
  <si>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</si>
  <si>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</si>
  <si>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</si>
  <si>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</si>
  <si>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</si>
  <si>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</si>
  <si>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</si>
  <si>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</si>
  <si>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</si>
  <si>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</si>
  <si>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</si>
  <si>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</si>
  <si>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</si>
  <si>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</si>
  <si>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</si>
  <si>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</si>
  <si>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</si>
  <si>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</si>
  <si>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</si>
  <si>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</si>
  <si>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</si>
  <si>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</si>
  <si>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</si>
  <si>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</si>
  <si>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</si>
  <si>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</si>
  <si>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</si>
  <si>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</si>
  <si>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</si>
  <si>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</si>
  <si>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</si>
  <si>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</si>
  <si>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</si>
  <si>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</si>
  <si>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</si>
  <si>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</si>
  <si>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</si>
  <si>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</si>
  <si>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</si>
  <si>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</si>
  <si>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</si>
  <si>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</si>
  <si>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</si>
  <si>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</si>
  <si>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</si>
  <si>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</si>
  <si>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</si>
  <si>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</si>
  <si>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</si>
  <si>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</si>
  <si>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</si>
  <si>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</si>
  <si>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</si>
  <si>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</si>
  <si>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</si>
  <si>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</si>
  <si>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</si>
  <si>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</si>
  <si>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</si>
  <si>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</si>
  <si>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</si>
  <si>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</si>
  <si>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</si>
  <si>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</si>
  <si>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</si>
  <si>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</si>
  <si>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PCM-20251124-00000897</t>
  </si>
  <si>
    <t xml:space="preserve">2025-11-24 12:00:50
</t>
  </si>
  <si>
    <t xml:space="preserve"> EM at site </t>
  </si>
  <si>
    <t xml:space="preserve">PCM-20251124-00000905
</t>
  </si>
  <si>
    <t xml:space="preserve">2025-11-24 12:07:30
</t>
  </si>
  <si>
    <t>120 MIN</t>
  </si>
  <si>
    <t>PCM-20251124-00000908</t>
  </si>
  <si>
    <t xml:space="preserve">2025-11-24 12:07:25
</t>
  </si>
  <si>
    <t>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</si>
  <si>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</si>
  <si>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</si>
  <si>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</si>
  <si>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</si>
  <si>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</si>
  <si>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</si>
  <si>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</si>
  <si>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Sceco cut off team save hub site YLM0161</t>
  </si>
  <si>
    <t>PCM-20251124-00000845</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</si>
  <si>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</si>
  <si>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</si>
  <si>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</si>
  <si>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</si>
  <si>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</si>
  <si>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</si>
  <si>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</si>
  <si>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</si>
  <si>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</si>
  <si>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</si>
  <si>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</si>
  <si>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TT-20251124-00897</t>
  </si>
  <si>
    <t xml:space="preserve">scattered sites  HAJ0112 &amp; HAJ2929 &amp; HAJ0125 / EM at site HAJ0112 2nd team need 30 min for site HAJ2929 </t>
  </si>
  <si>
    <t>PCM-20251124-00000936</t>
  </si>
  <si>
    <t xml:space="preserve">EM team need 30 min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</si>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</sst>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322.5904974537043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4.7360879631014541E-2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45985.53892337963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45985.53892337963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45985.53892337963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45985.53892337963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45985.53892337963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45985.53892337963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45985.53892337963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45985.53892337963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45985.53892337963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45985.53892337963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45985.53892337963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45985.53892337963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45985.53892337963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45985.53892337963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45985.53892337963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45985.53892337963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45985.53892337963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45985.53892337963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45985.53892337963</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45985.53892337963</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866A40C2-1DA5-4428-AFC2-F3733725C3FE}"/>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160.53908541666897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1.1515043981489725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22150</v>
      </c>
      <c r="E5" s="102" t="s">
        <v>39021</v>
      </c>
      <c r="F5" s="103">
        <v>45985.508796296293</v>
      </c>
      <c r="G5" s="104">
        <f ca="1">IFERROR(NOW()-F5,"-")</f>
        <v>3.0127083336992655E-2</v>
      </c>
      <c r="H5" s="151" t="s">
        <v>39110</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39112</v>
      </c>
      <c r="B6" s="18" t="str">
        <f>IFERROR(VLOOKUP(D6,DB!A:K,11,0),"")</f>
        <v>R2</v>
      </c>
      <c r="C6" s="18">
        <v>2</v>
      </c>
      <c r="D6" s="18" t="s">
        <v>23716</v>
      </c>
      <c r="E6" s="102" t="s">
        <v>39024</v>
      </c>
      <c r="F6" s="103">
        <v>45985.51122685185</v>
      </c>
      <c r="G6" s="104">
        <f ca="1">IFERROR(NOW()-F6,"-")</f>
        <v>2.7696527780790348E-2</v>
      </c>
      <c r="H6" s="151" t="s">
        <v>39113</v>
      </c>
      <c r="I6" s="18" t="str">
        <f>IFERROR(VLOOKUP(D6,DB!A:F,6,0),"")</f>
        <v>SCECO</v>
      </c>
      <c r="J6" s="18" t="str">
        <f>IFERROR(VLOOKUP(D6,DB!A:G,7,0),"")</f>
        <v>Weak+No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6</v>
      </c>
      <c r="D7" s="18" t="s">
        <v>38851</v>
      </c>
      <c r="E7" s="102" t="s">
        <v>39024</v>
      </c>
      <c r="F7" s="151">
        <v>45985.512511574074</v>
      </c>
      <c r="G7" s="104">
        <f ca="1">IFERROR(NOW()-F7,"-")</f>
        <v>2.6411805556563195E-2</v>
      </c>
      <c r="H7" s="151" t="s">
        <v>39116</v>
      </c>
      <c r="I7" s="18" t="str">
        <f>IFERROR(VLOOKUP(D7,DB!A:F,6,0),"")</f>
        <v>Power cube</v>
      </c>
      <c r="J7" s="18" t="str">
        <f>IFERROR(VLOOKUP(D7,DB!A:G,7,0),"")</f>
        <v>In progress+No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45985.53892337963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45985.53892337963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45985.53892337963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45985.53892337963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45985.53892337963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45985.53892337963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45985.53892337963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45985.53892337963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45985.53892337963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45985.53892337963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45985.53892337963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45985.53892337963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45985.53892337963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45985.53892337963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45985.53892337963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45985.53892337963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45985.53892337963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45985.53892337963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45985.53892337963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45985.53892337963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45985.53892337963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45985.53892337963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45985.53892337963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45985.53892337963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45985.53892337963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45985.53892337963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45985.53892337963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45985.53892337963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45985.53892337963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45985.53892337963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45985.53892337963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45985.53892337963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45985.53892337963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45985.53892337963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45985.53892337963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45985.53892337963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45985.53892337963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45985.53892337963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45985.53892337963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45985.53892337963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45985.53892337963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45985.53892337963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45985.53892337963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45985.53892337963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45985.53892337963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45985.53892337963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45985.53892337963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45985.53892337963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45985.53892337963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45985.53892337963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45985.53892337963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45985.53892337963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45985.53892337963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45985.53892337963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45985.53892337963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45985.53892337963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45985.53892337963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45985.53892337963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45985.53892337963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45985.53892337963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45985.53892337963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45985.53892337963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45985.53892337963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45985.53892337963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45985.53892337963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45985.53892337963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45985.53892337963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45985.53892337963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45985.53892337963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45985.53892337963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45985.53892337963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45985.53892337963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45985.53892337963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45985.53892337963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45985.53892337963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45985.53892337963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45985.53892337963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45985.53892337963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45985.53892337963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45985.53892337963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45985.53892337963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45985.53892337963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45985.53892337963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45985.53892337963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45985.53892337963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45985.53892337963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45985.53892337963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45985.53892337963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45985.53892337963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45985.53892337963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45985.53892337963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45985.53892337963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45985.53892337963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45985.53892337963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45985.53892337963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45985.53892337963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45985.53892337963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45985.53892337963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45985.53892337963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45985.53892337963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45985.53892337963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45985.53892337963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45985.53892337963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45985.53892337963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45985.53892337963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45985.53892337963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45985.53892337963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45985.53892337963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45985.53892337963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45985.53892337963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45985.53892337963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45985.53892337963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45985.53892337963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45985.53892337963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45985.53892337963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45985.53892337963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45985.53892337963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45985.53892337963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45985.53892337963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45985.53892337963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45985.53892337963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45985.53892337963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45985.53892337963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45985.53892337963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45985.53892337963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45985.53892337963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45985.53892337963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45985.53892337963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45985.53892337963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45985.53892337963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45985.53892337963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45985.53892337963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45985.53892337963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45985.53892337963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45985.53892337963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45985.53892337963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45985.53892337963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45985.53892337963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45985.53892337963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45985.53892337963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45985.53892337963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45985.53892337963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45985.53892337963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45985.53892337963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45985.53892337963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45985.53892337963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45985.53892337963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45985.53892337963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45985.53892337963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45985.53892337963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45985.53892337963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45985.53892337963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45985.53892337963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45985.53892337963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45985.53892337963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45985.53892337963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45985.53892337963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45985.53892337963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45985.53892337963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45985.53892337963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45985.53892337963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45985.53892337963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45985.53892337963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45985.53892337963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45985.53892337963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45985.53892337963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45985.53892337963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45985.53892337963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45985.53892337963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45985.53892337963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45985.53892337963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45985.53892337963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45985.53892337963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45985.53892337963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45985.53892337963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45985.53892337963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45985.53892337963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45985.53892337963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45985.53892337963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45985.53892337963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45985.53892337963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45985.53892337963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45985.53892337963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45985.53892337963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45985.53892337963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45985.53892337963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45985.53892337963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45985.53892337963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45985.53892337963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45985.53892337963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45985.53892337963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45985.53892337963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45985.53892337963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45985.53892337963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45985.53892337963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45985.53892337963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45985.53892337963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45985.53892337963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45985.53892337963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45985.53892337963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45985.53892337963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45985.53892337963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45985.53892337963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45985.53892337963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45985.53892337963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45985.53892337963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45985.53892337963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45985.53892337963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45985.53892337963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45985.53892337963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45985.53892337963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45985.53892337963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45985.53892337963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45985.53892337963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45985.53892337963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45985.53892337963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45985.53892337963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45985.53892337963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45985.53892337963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45985.53892337963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45985.53892337963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45985.53892337963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45985.53892337963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45985.53892337963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45985.53892337963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45985.53892337963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45985.53892337963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45985.53892337963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45985.53892337963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45985.53892337963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45985.53892337963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45985.53892337963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45985.53892337963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45985.53892337963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45985.53892337963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45985.53892337963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45985.53892337963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45985.53892337963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45985.53892337963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45985.53892337963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45985.53892337963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45985.53892337963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45985.53892337963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45985.53892337963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45985.53892337963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45985.53892337963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45985.53892337963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45985.53892337963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45985.53892337963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45985.53892337963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45985.53892337963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45985.53892337963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45985.53892337963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45985.53892337963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45985.53892337963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45985.53892337963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45985.53892337963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45985.53892337963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45985.53892337963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45985.53892337963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45985.53892337963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45985.53892337963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45985.53892337963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45985.53892337963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45985.53892337963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45985.53892337963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45985.53892337963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45985.53892337963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45985.53892337963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45985.53892337963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45985.53892337963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45985.53892337963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45985.53892337963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45985.53892337963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45985.53892337963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45985.53892337963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45985.53892337963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45985.53892337963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45985.53892337963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45985.53892337963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45985.53892337963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45985.53892337963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45985.53892337963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45985.53892337963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45985.53892337963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45985.53892337963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45985.53892337963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45985.53892337963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45985.53892337963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45985.53892337963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45985.53892337963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45985.53892337963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45985.53892337963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45985.53892337963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45985.53892337963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45985.53892337963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45985.53892337963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45985.53892337963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45985.53892337963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45985.53892337963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45985.53892337963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45985.53892337963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45985.53892337963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45985.53892337963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45985.53892337963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45985.53892337963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45985.53892337963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45985.53892337963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45985.53892337963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45985.53892337963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45985.53892337963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45985.53892337963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45985.53892337963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45985.53892337963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45985.53892337963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45985.53892337963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45985.53892337963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45985.53892337963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45985.53892337963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45985.53892337963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45985.53892337963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45985.53892337963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45985.53892337963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45985.53892337963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45985.53892337963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45985.53892337963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45985.53892337963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45985.53892337963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45985.53892337963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45985.53892337963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45985.53892337963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45985.53892337963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45985.53892337963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45985.53892337963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45985.53892337963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45985.53892337963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45985.53892337963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45985.53892337963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45985.53892337963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45985.53892337963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45985.53892337963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45985.53892337963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45985.53892337963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45985.53892337963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45985.53892337963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45985.53892337963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45985.53892337963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45985.53892337963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45985.53892337963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45985.53892337963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45985.53892337963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45985.53892337963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45985.53892337963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45985.53892337963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45985.53892337963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45985.53892337963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45985.53892337963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45985.53892337963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45985.53892337963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45985.53892337963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45985.53892337963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45985.53892337963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45985.53892337963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45985.53892337963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45985.53892337963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45985.53892337963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45985.53892337963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45985.53892337963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45985.53892337963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45985.53892337963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45985.53892337963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45985.53892337963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45985.53892337963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45985.53892337963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45985.53892337963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45985.53892337963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45985.53892337963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45985.53892337963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45985.53892337963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45985.53892337963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45985.53892337963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45985.53892337963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45985.53892337963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45985.53892337963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45985.53892337963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45985.53892337963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45985.53892337963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45985.53892337963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45985.53892337963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45985.53892337963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45985.53892337963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45985.53892337963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45985.53892337963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45985.53892337963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45985.53892337963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45985.53892337963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45985.53892337963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45985.53892337963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45985.53892337963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45985.53892337963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45985.53892337963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45985.53892337963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45985.53892337963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45985.53892337963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45985.53892337963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45985.53892337963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45985.53892337963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45985.53892337963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45985.53892337963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45985.53892337963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45985.53892337963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45985.53892337963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45985.53892337963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45985.53892337963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45985.53892337963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45985.53892337963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45985.53892337963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45985.53892337963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45985.53892337963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45985.53892337963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45985.53892337963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45985.53892337963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45985.53892337963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45985.53892337963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45985.53892337963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45985.53892337963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45985.53892337963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45985.53892337963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45985.53892337963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45985.53892337963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45985.53892337963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45985.53892337963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45985.53892337963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45985.53892337963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45985.53892337963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45985.53892337963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45985.53892337963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45985.53892337963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45985.53892337963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45985.53892337963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45985.53892337963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45985.53892337963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45985.53892337963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45985.53892337963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45985.53892337963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45985.53892337963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45985.53892337963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45985.53892337963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45985.53892337963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45985.53892337963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45985.53892337963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45985.53892337963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45985.53892337963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45985.53892337963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45985.53892337963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45985.53892337963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45985.53892337963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45985.53892337963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45985.53892337963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45985.53892337963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45985.53892337963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45985.53892337963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45985.53892337963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45985.53892337963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45985.53892337963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45985.53892337963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45985.53892337963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45985.53892337963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45985.53892337963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45985.53892337963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45985.53892337963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45985.53892337963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45985.53892337963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45985.53892337963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45985.53892337963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45985.53892337963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45985.53892337963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45985.53892337963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45985.53892337963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45985.53892337963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45985.53892337963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45985.53892337963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45985.53892337963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45985.53892337963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45985.53892337963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45985.53892337963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45985.53892337963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45985.53892337963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45985.53892337963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45985.53892337963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45985.53892337963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45985.53892337963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45985.53892337963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45985.53892337963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45985.53892337963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45985.53892337963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45985.53892337963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45985.53892337963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45985.53892337963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45985.53892337963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45985.53892337963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45985.53892337963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45985.53892337963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45985.53892337963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45985.53892337963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45985.53892337963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45985.53892337963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45985.53892337963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45985.53892337963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45985.53892337963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45985.53892337963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45985.53892337963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45985.53892337963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45985.53892337963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45985.53892337963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45985.53892337963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45985.53892337963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45985.53892337963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45985.53892337963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45985.53892337963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45985.53892337963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45985.53892337963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45985.53892337963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45985.53892337963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45985.53892337963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45985.53892337963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45985.53892337963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45985.53892337963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45985.53892337963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45985.53892337963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45985.53892337963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45985.53892337963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45985.53892337963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45985.53892337963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45985.53892337963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45985.53892337963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45985.53892337963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45985.53892337963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45985.53892337963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45985.53892337963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45985.53892337963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45985.53892337963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45985.53892337963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45985.53892337963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45985.53892337963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45985.53892337963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45985.53892337963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45985.53892337963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45985.53892337963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45985.53892337963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45985.53892337963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45985.53892337963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45985.53892337963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45985.53892337963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45985.53892337963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45985.53892337963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45985.53892337963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45985.53892337963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45985.53892337963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45985.53892337963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45985.53892337963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45985.53892337963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45985.53892337963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45985.53892337963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45985.53892337963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45985.53892337963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45985.53892337963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45985.53892337963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45985.53892337963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45985.53892337963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45985.53892337963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45985.53892337963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45985.53892337963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45985.53892337963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45985.53892337963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45985.53892337963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45985.53892337963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45985.53892337963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45985.53892337963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45985.53892337963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45985.53892337963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45985.53892337963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45985.53892337963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45985.53892337963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45985.53892337963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45985.53892337963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45985.53892337963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45985.53892337963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45985.53892337963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45985.53892337963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45985.53892337963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45985.53892337963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45985.53892337963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45985.53892337963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45985.53892337963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45985.53892337963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45985.53892337963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45985.53892337963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45985.53892337963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45985.53892337963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45985.53892337963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45985.53892337963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45985.53892337963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45985.53892337963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45985.53892337963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45985.53892337963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45985.53892337963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45985.53892337963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45985.53892337963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45985.53892337963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45985.53892337963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45985.53892337963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45985.53892337963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45985.53892337963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45985.53892337963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45985.53892337963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45985.53892337963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45985.53892337963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45985.53892337963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45985.53892337963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45985.53892337963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45985.53892337963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45985.53892337963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45985.53892337963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45985.53892337963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45985.53892337963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45985.53892337963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45985.53892337963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45985.53892337963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45985.53892337963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45985.53892337963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45985.53892337963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45985.53892337963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45985.53892337963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45985.53892337963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45985.53892337963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45985.53892337963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45985.53892337963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45985.53892337963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45985.53892337963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45985.53892337963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45985.53892337963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45985.53892337963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45985.53892337963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45985.53892337963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45985.53892337963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45985.53892337963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45985.53892337963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45985.53892337963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45985.53892337963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45985.53892337963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45985.53892337963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45985.53892337963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45985.53892337963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45985.53892337963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45985.53892337963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45985.53892337963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45985.53892337963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45985.53892337963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45985.53892337963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45985.53892337963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45985.53892337963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45985.53892337963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45985.53892337963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45985.53892337963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45985.53892337963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45985.53892337963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45985.53892337963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45985.53892337963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45985.53892337963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45985.53892337963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45985.53892337963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45985.53892337963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45985.53892337963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45985.53892337963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45985.53892337963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45985.53892337963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45985.53892337963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45985.53892337963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45985.53892337963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45985.53892337963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45985.53892337963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45985.53892337963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45985.53892337963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45985.53892337963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45985.53892337963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45985.53892337963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45985.53892337963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45985.53892337963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45985.53892337963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45985.53892337963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45985.53892337963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45985.53892337963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45985.53892337963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45985.53892337963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45985.53892337963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45985.53892337963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45985.53892337963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45985.53892337963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45985.53892337963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45985.53892337963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45985.53892337963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45985.53892337963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45985.53892337963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45985.53892337963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45985.53892337963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45985.53892337963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45985.53892337963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45985.53892337963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45985.53892337963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45985.53892337963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45985.53892337963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45985.53892337963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45985.53892337963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45985.53892337963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45985.53892337963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45985.53892337963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45985.53892337963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45985.53892337963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45985.53892337963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45985.53892337963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45985.53892337963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45985.53892337963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45985.53892337963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45985.53892337963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45985.53892337963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45985.53892337963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45985.53892337963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45985.53892337963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45985.53892337963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45985.53892337963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45985.53892337963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45985.53892337963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45985.53892337963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45985.53892337963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45985.53892337963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45985.53892337963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45985.53892337963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45985.53892337963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45985.53892337963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45985.53892337963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45985.53892337963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45985.53892337963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45985.53892337963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45985.53892337963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45985.53892337963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45985.53892337963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45985.53892337963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45985.53892337963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45985.53892337963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45985.53892337963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45985.53892337963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45985.53892337963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45985.53892337963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45985.53892337963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45985.53892337963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45985.53892337963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45985.53892337963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45985.53892337963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45985.53892337963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45985.53892337963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45985.53892337963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45985.53892337963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45985.53892337963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45985.53892337963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45985.53892337963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45985.53892337963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45985.53892337963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45985.53892337963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45985.53892337963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45985.53892337963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45985.53892337963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45985.53892337963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45985.53892337963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45985.53892337963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45985.53892337963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45985.53892337963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45985.53892337963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45985.53892337963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45985.53892337963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45985.53892337963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45985.53892337963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45985.53892337963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45985.53892337963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45985.53892337963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45985.53892337963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45985.53892337963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45985.53892337963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45985.53892337963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45985.53892337963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45985.53892337963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45985.53892337963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45985.53892337963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45985.53892337963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45985.53892337963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45985.53892337963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45985.53892337963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45985.53892337963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45985.53892337963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45985.53892337963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45985.53892337963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45985.53892337963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45985.53892337963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45985.53892337963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45985.53892337963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45985.53892337963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45985.53892337963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45985.53892337963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45985.53892337963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45985.53892337963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45985.53892337963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45985.53892337963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45985.53892337963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45985.53892337963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45985.53892337963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45985.53892337963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45985.53892337963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45985.53892337963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45985.53892337963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45985.53892337963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45985.53892337963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45985.53892337963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45985.53892337963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45985.53892337963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45985.53892337963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45985.53892337963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45985.53892337963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45985.53892337963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45985.53892337963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45985.53892337963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45985.53892337963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45985.53892337963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45985.53892337963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45985.53892337963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45985.53892337963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45985.53892337963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45985.53892337963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45985.53892337963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45985.53892337963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45985.53892337963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45985.53892337963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45985.53892337963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45985.53892337963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45985.53892337963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45985.53892337963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45985.53892337963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45985.53892337963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45985.53892337963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45985.53892337963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45985.53892337963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45985.53892337963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45985.53892337963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45985.53892337963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45985.53892337963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45985.53892337963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45985.53892337963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45985.53892337963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45985.53892337963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45985.53892337963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45985.53892337963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45985.53892337963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45985.53892337963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45985.53892337963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45985.53892337963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45985.53892337963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45985.53892337963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45985.53892337963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45985.53892337963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45985.53892337963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45985.53892337963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45985.53892337963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45985.53892337963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45985.53892337963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45985.53892337963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45985.53892337963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45985.53892337963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45985.53892337963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45985.53892337963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45985.53892337963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45985.53892337963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45985.53892337963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45985.53892337963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45985.53892337963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45985.53892337963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45985.53892337963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45985.53892337963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45985.53892337963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45985.53892337963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45985.53892337963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45985.53892337963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45985.53892337963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45985.53892337963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45985.53892337963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45985.53892337963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45985.53892337963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45985.53892337963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45985.53892337963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45985.53892337963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45985.53892337963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45985.53892337963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45985.53892337963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45985.53892337963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45985.53892337963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45985.53892337963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45985.53892337963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45985.53892337963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45985.53892337963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45985.53892337963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45985.53892337963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45985.53892337963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45985.53892337963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45985.53892337963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45985.53892337963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45985.53892337963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45985.53892337963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45985.53892337963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45985.53892337963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45985.53892337963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45985.53892337963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45985.53892337963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45985.53892337963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45985.53892337963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45985.53892337963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45985.53892337963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45985.53892337963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45985.53892337963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45985.53892337963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45985.53892337963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45985.53892337963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45985.53892337963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45985.53892337963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45985.53892337963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45985.53892337963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45985.53892337963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45985.53892337963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45985.53892337963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45985.53892337963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45985.53892337963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45985.53892337963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45985.53892337963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45985.53892337963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45985.53892337963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45985.53892337963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45985.53892337963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45985.53892337963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45985.53892337963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45985.53892337963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45985.53892337963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45985.53892337963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45985.53892337963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45985.53892337963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45985.53892337963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45985.53892337963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45985.53892337963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45985.53892337963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45985.53892337963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45985.53892337963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45985.53892337963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45985.53892337963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45985.53892337963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45985.53892337963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45985.53892337963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45985.53892337963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45985.53892337963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45985.53892337963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45985.53892337963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45985.53892337963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45985.53892337963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45985.53892337963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45985.53892337963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45985.53892337963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45985.53892337963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45985.53892337963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45985.53892337963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45985.53892337963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45985.53892337963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45985.53892337963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45985.53892337963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45985.53892337963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45985.53892337963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45985.53892337963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45985.53892337963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45985.53892337963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45985.53892337963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45985.53892337963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45985.53892337963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45985.53892337963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45985.53892337963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45985.53892337963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45985.53892337963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45985.53892337963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45985.53892337963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45985.53892337963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45985.53892337963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45985.53892337963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45985.53892337963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45985.53892337963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45985.53892337963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45985.53892337963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45985.53892337963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45985.53892337963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45985.53892337963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45985.53892337963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45985.53892337963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45985.53892337963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45985.53892337963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45985.53892337963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45985.53892337963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45985.53892337963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45985.53892337963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45985.53892337963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45985.53892337963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45985.53892337963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45985.53892337963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45985.53892337963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45985.53892337963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45985.53892337963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45985.53892337963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45985.53892337963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45985.53892337963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45985.53892337963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45985.53892337963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45985.53892337963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45985.53892337963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45985.53892337963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45985.53892337963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45985.53892337963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45985.53892337963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45985.53892337963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45985.53892337963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45985.53892337963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45985.53892337963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45985.53892337963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45985.53892337963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45985.53892337963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45985.53892337963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45985.53892337963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45985.53892337963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45985.53892337963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45985.53892337963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45985.53892337963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45985.53892337963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45985.53892337963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45985.53892337963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45985.53892337963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45985.53892337963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45985.53892337963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45985.53892337963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45985.53892337963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45985.53892337963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45985.53892337963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45985.53892337963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45985.53892337963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45985.53892337963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45985.53892337963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45985.53892337963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45985.53892337963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45985.53892337963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45985.53892337963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45985.53892337963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45985.53892337963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45985.53892337963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45985.53892337963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45985.53892337963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45985.53892337963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45985.53892337963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45985.53892337963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45985.53892337963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45985.53892337963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45985.53892337963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45985.53892337963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45985.53892337963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45985.53892337963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45985.53892337963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45985.53892337963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45985.53892337963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45985.53892337963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45985.53892337963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45985.53892337963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45985.53892337963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45985.53892337963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45985.53892337963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45985.53892337963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45985.53892337963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45985.53892337963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45985.53892337963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45985.53892337963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45985.53892337963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45985.53892337963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45985.53892337963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45985.53892337963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45985.53892337963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45985.53892337963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45985.53892337963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45985.53892337963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45985.53892337963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282.05820578703424</v>
      </c>
      <c r="H2" s="95">
        <v>45703.474768518521</v>
      </c>
      <c r="I2" s="95" t="str">
        <f>IFERROR(VLOOKUP(D2,DB!A:F,6,0),"")</f>
        <v>SCECO</v>
      </c>
      <c r="J2" s="95" t="str">
        <f>IFERROR(VLOOKUP(D2,DB!A:G,7,0),"")</f>
        <v>Dead</v>
      </c>
      <c r="K2" s="97" t="s">
        <v>39119</v>
      </c>
      <c r="L2" s="91" t="str">
        <f>IFERROR(VLOOKUP(D2,DB!A:I,9,0),"")</f>
        <v>Latis</v>
      </c>
    </row>
    <row r="3" spans="1:16" ht="42.75" customHeight="1">
      <c r="A3" s="113" t="s">
        <v>39120</v>
      </c>
      <c r="B3" s="113" t="str">
        <f>IFERROR(VLOOKUP(D3,DB!A:K,11,0),"")</f>
        <v>R4</v>
      </c>
      <c r="C3" s="93">
        <v>1</v>
      </c>
      <c r="D3" s="91" t="s">
        <v>38804</v>
      </c>
      <c r="E3" s="94" t="s">
        <v>39021</v>
      </c>
      <c r="F3" s="95">
        <v>45984.493113425924</v>
      </c>
      <c r="G3" s="96">
        <f ca="1">IFERROR(NOW()-F3,"")</f>
        <v>1.045809953706339</v>
      </c>
      <c r="H3" s="95">
        <v>45983.94866898148</v>
      </c>
      <c r="I3" s="113" t="str">
        <f>IFERROR(VLOOKUP(D3,DB!A:F,6,0),"")</f>
        <v>Sceco</v>
      </c>
      <c r="J3" s="113" t="str">
        <f>IFERROR(VLOOKUP(D3,DB!A:G,7,0),"")</f>
        <v>In progress</v>
      </c>
      <c r="K3" s="97" t="s">
        <v>39121</v>
      </c>
      <c r="L3" s="91" t="str">
        <f>IFERROR(VLOOKUP(D3,DB!A:I,9,0),"")</f>
        <v>Latis</v>
      </c>
    </row>
    <row r="4" spans="1:16" ht="15" customHeight="1">
      <c r="A4" s="113" t="s">
        <v>39122</v>
      </c>
      <c r="B4" s="113" t="str">
        <f>IFERROR(VLOOKUP(D4,DB!A:K,11,0),"")</f>
        <v>R4</v>
      </c>
      <c r="C4" s="93">
        <v>4</v>
      </c>
      <c r="D4" s="91" t="s">
        <v>30442</v>
      </c>
      <c r="E4" s="94" t="s">
        <v>39021</v>
      </c>
      <c r="F4" s="95">
        <v>45985.346631944441</v>
      </c>
      <c r="G4" s="96">
        <f t="shared" ref="G4:G23" ca="1" si="0">IFERROR(NOW()-F4,"")</f>
        <v>0.19229143518896308</v>
      </c>
      <c r="H4" s="95">
        <v>45985.471342592595</v>
      </c>
      <c r="I4" s="113" t="str">
        <f>IFERROR(VLOOKUP(D4,DB!A:F,6,0),"")</f>
        <v>SCECO</v>
      </c>
      <c r="J4" s="113" t="str">
        <f>IFERROR(VLOOKUP(D4,DB!A:G,7,0),"")</f>
        <v>Dead</v>
      </c>
      <c r="K4" s="97" t="s">
        <v>39123</v>
      </c>
      <c r="L4" s="91" t="str">
        <f>IFERROR(VLOOKUP(D4,DB!A:I,9,0),"")</f>
        <v>Latis</v>
      </c>
    </row>
    <row r="5" spans="1:16" ht="15" customHeight="1">
      <c r="A5" s="113" t="s">
        <v>39124</v>
      </c>
      <c r="B5" s="113" t="str">
        <f>IFERROR(VLOOKUP(D5,DB!A:K,11,0),"")</f>
        <v>R4</v>
      </c>
      <c r="C5" s="93">
        <v>1</v>
      </c>
      <c r="D5" s="91" t="s">
        <v>36861</v>
      </c>
      <c r="E5" s="94" t="s">
        <v>39021</v>
      </c>
      <c r="F5" s="95"/>
      <c r="G5" s="96">
        <f t="shared" ca="1" si="0"/>
        <v>45985.53892337963</v>
      </c>
      <c r="H5" s="95">
        <v>45985.458634259259</v>
      </c>
      <c r="I5" s="113" t="str">
        <f>IFERROR(VLOOKUP(D5,DB!A:F,6,0),"")</f>
        <v>SCECO</v>
      </c>
      <c r="J5" s="113" t="str">
        <f>IFERROR(VLOOKUP(D5,DB!A:G,7,0),"")</f>
        <v>Dead</v>
      </c>
      <c r="K5" s="97" t="s">
        <v>39125</v>
      </c>
      <c r="L5" s="91" t="str">
        <f>IFERROR(VLOOKUP(D5,DB!A:I,9,0),"")</f>
        <v>Latis</v>
      </c>
    </row>
    <row r="6" spans="1:16" ht="15" customHeight="1">
      <c r="A6" s="113" t="s">
        <v>39126</v>
      </c>
      <c r="B6" s="113" t="str">
        <f>IFERROR(VLOOKUP(D6,DB!A:K,11,0),"")</f>
        <v>R4</v>
      </c>
      <c r="C6" s="93">
        <v>1</v>
      </c>
      <c r="D6" s="91" t="s">
        <v>36088</v>
      </c>
      <c r="E6" s="94" t="s">
        <v>39021</v>
      </c>
      <c r="F6" s="95">
        <v>45985.492581018516</v>
      </c>
      <c r="G6" s="96">
        <f t="shared" ca="1" si="0"/>
        <v>4.6342361114511732E-2</v>
      </c>
      <c r="H6" s="95">
        <v>45985.486747685187</v>
      </c>
      <c r="I6" s="113" t="str">
        <f>IFERROR(VLOOKUP(D6,DB!A:F,6,0),"")</f>
        <v>Generator-SG</v>
      </c>
      <c r="J6" s="113" t="str">
        <f>IFERROR(VLOOKUP(D6,DB!A:G,7,0),"")</f>
        <v>No BB Shifted</v>
      </c>
      <c r="K6" s="97" t="s">
        <v>39127</v>
      </c>
      <c r="L6" s="91" t="str">
        <f>IFERROR(VLOOKUP(D6,DB!A:I,9,0),"")</f>
        <v>Latis</v>
      </c>
    </row>
    <row r="7" spans="1:16" ht="15" customHeight="1">
      <c r="A7" s="113"/>
      <c r="B7" s="113" t="str">
        <f>IFERROR(VLOOKUP(D7,DB!A:K,11,0),"")</f>
        <v>R4</v>
      </c>
      <c r="C7" s="93">
        <v>1</v>
      </c>
      <c r="D7" s="91" t="s">
        <v>28052</v>
      </c>
      <c r="E7" s="94" t="s">
        <v>39021</v>
      </c>
      <c r="F7" s="95"/>
      <c r="G7" s="96">
        <f t="shared" ca="1" si="0"/>
        <v>45985.53892337963</v>
      </c>
      <c r="H7" s="95"/>
      <c r="I7" s="113" t="str">
        <f>IFERROR(VLOOKUP(D7,DB!A:F,6,0),"")</f>
        <v>SCECO+STB</v>
      </c>
      <c r="J7" s="113" t="str">
        <f>IFERROR(VLOOKUP(D7,DB!A:G,7,0),"")</f>
        <v>Dead</v>
      </c>
      <c r="K7" s="97"/>
      <c r="L7" s="91" t="str">
        <f>IFERROR(VLOOKUP(D7,DB!A:I,9,0),"")</f>
        <v>Latis</v>
      </c>
    </row>
    <row r="8" spans="1:16" ht="15" customHeight="1">
      <c r="A8" s="113"/>
      <c r="B8" s="113" t="str">
        <f>IFERROR(VLOOKUP(D8,DB!A:K,11,0),"")</f>
        <v>R4</v>
      </c>
      <c r="C8" s="93">
        <v>6</v>
      </c>
      <c r="D8" s="91" t="s">
        <v>36083</v>
      </c>
      <c r="E8" s="94"/>
      <c r="F8" s="95"/>
      <c r="G8" s="96">
        <f t="shared" ca="1" si="0"/>
        <v>45985.53892337963</v>
      </c>
      <c r="H8" s="95"/>
      <c r="I8" s="113" t="str">
        <f>IFERROR(VLOOKUP(D8,DB!A:F,6,0),"")</f>
        <v>Generator-SG</v>
      </c>
      <c r="J8" s="113" t="str">
        <f>IFERROR(VLOOKUP(D8,DB!A:G,7,0),"")</f>
        <v>In progress</v>
      </c>
      <c r="K8" s="97"/>
      <c r="L8" s="91" t="str">
        <f>IFERROR(VLOOKUP(D8,DB!A:I,9,0),"")</f>
        <v>Latis</v>
      </c>
    </row>
    <row r="9" spans="1:16" ht="15" customHeight="1">
      <c r="A9" s="113"/>
      <c r="B9" s="113" t="str">
        <f>IFERROR(VLOOKUP(D9,DB!A:K,11,0),"")</f>
        <v/>
      </c>
      <c r="C9" s="93"/>
      <c r="D9" s="91"/>
      <c r="E9" s="94"/>
      <c r="F9" s="95"/>
      <c r="G9" s="96">
        <f t="shared" ca="1" si="0"/>
        <v>45985.53892337963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45985.53892337963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45985.53892337963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45985.53892337963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45985.53892337963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45985.53892337963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45985.53892337963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45985.53892337963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45985.53892337963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45985.53892337963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45985.53892337963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45985.53892337963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45985.53892337963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45985.53892337963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45985.53892337963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45985.53892337963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45985.53892337963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45985.53892337963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45985.53892337963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45985.53892337963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45985.53892337963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45985.53892337963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45985.53892337963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45985.53892337963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45985.53892337963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45985.53892337963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45985.53892337963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45985.53892337963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45985.53892337963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45985.53892337963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45985.53892337963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45985.53892337963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45985.53892337963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45985.53892337963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45985.53892337963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45985.53892337963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45985.53892337963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45985.53892337963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45985.53892337963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45985.53892337963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45985.53892337963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45985.53892337963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45985.53892337963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45985.53892337963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45985.53892337963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45985.53892337963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45985.53892337963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45985.53892337963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45985.53892337963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45985.53892337963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45985.53892337963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45985.53892337963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45985.53892337963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45985.53892337963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45985.53892337963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45985.53892337963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45985.53892337963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45985.53892337963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45985.53892337963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45985.53892337963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45985.53892337963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45985.53892337963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45985.53892337963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45985.53892337963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45985.53892337963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45985.53892337963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45985.53892337963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45985.53892337963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45985.53892337963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45985.53892337963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45985.53892337963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45985.53892337963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45985.53892337963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45985.53892337963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45985.53892337963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45985.53892337963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45985.53892337963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45985.53892337963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45985.53892337963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45985.53892337963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45985.53892337963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45985.53892337963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45985.53892337963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45985.53892337963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45985.53892337963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45985.53892337963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45985.53892337963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45985.53892337963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45985.53892337963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45985.53892337963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45985.53892337963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45985.53892337963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45985.53892337963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45985.53892337963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45985.53892337963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45985.53892337963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45985.53892337963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45985.53892337963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45985.53892337963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45985.53892337963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45985.53892337963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45985.53892337963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45985.53892337963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45985.53892337963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45985.53892337963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45985.53892337963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45985.53892337963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45985.53892337963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45985.53892337963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45985.53892337963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45985.53892337963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45985.53892337963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45985.53892337963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45985.53892337963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45985.53892337963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45985.53892337963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45985.53892337963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45985.53892337963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45985.53892337963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45985.53892337963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45985.53892337963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45985.53892337963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45985.53892337963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45985.53892337963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45985.53892337963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45985.53892337963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45985.53892337963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45985.53892337963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45985.53892337963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45985.53892337963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45985.53892337963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45985.53892337963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45985.53892337963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45985.53892337963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45985.53892337963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45985.53892337963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45985.53892337963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45985.53892337963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45985.53892337963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45985.53892337963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45985.53892337963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45985.53892337963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45985.53892337963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45985.53892337963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45985.53892337963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45985.53892337963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45985.53892337963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45985.53892337963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45985.53892337963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45985.53892337963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45985.53892337963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45985.53892337963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45985.53892337963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45985.53892337963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45985.53892337963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45985.53892337963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45985.53892337963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45985.53892337963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45985.53892337963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45985.53892337963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45985.53892337963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45985.53892337963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45985.53892337963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45985.53892337963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45985.53892337963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45985.53892337963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45985.53892337963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45985.53892337963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45985.53892337963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45985.53892337963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45985.53892337963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45985.53892337963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45985.53892337963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45985.53892337963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45985.53892337963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45985.53892337963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45985.53892337963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45985.53892337963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45985.53892337963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45985.53892337963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45985.53892337963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45985.53892337963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45985.53892337963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45985.53892337963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45985.53892337963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45985.53892337963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45985.53892337963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45985.53892337963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45985.53892337963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45985.53892337963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45985.53892337963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45985.53892337963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45985.53892337963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45985.53892337963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45985.53892337963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45985.53892337963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45985.53892337963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45985.53892337963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45985.53892337963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45985.53892337963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45985.53892337963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45985.53892337963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45985.53892337963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45985.53892337963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45985.53892337963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45985.53892337963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45985.53892337963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45985.53892337963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45985.53892337963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45985.53892337963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45985.53892337963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45985.53892337963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45985.53892337963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45985.53892337963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45985.53892337963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45985.53892337963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45985.53892337963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45985.53892337963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45985.53892337963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45985.53892337963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45985.53892337963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45985.53892337963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45985.53892337963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45985.53892337963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45985.53892337963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45985.53892337963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45985.53892337963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45985.53892337963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45985.53892337963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45985.53892337963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45985.53892337963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45985.53892337963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45985.53892337963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45985.53892337963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45985.53892337963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45985.53892337963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45985.53892337963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45985.53892337963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45985.53892337963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45985.53892337963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45985.53892337963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45985.53892337963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45985.53892337963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45985.53892337963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45985.53892337963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45985.53892337963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45985.53892337963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45985.53892337963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45985.53892337963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45985.53892337963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45985.53892337963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45985.53892337963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45985.53892337963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45985.53892337963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45985.53892337963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45985.53892337963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45985.53892337963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45985.53892337963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45985.53892337963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45985.53892337963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45985.53892337963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45985.53892337963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45985.53892337963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45985.53892337963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45985.53892337963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45985.53892337963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45985.53892337963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45985.53892337963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45985.53892337963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45985.53892337963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45985.53892337963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45985.53892337963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45985.53892337963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45985.53892337963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45985.53892337963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45985.53892337963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45985.53892337963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45985.53892337963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45985.53892337963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45985.53892337963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45985.53892337963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45985.53892337963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45985.53892337963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45985.53892337963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45985.53892337963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45985.53892337963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45985.53892337963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45985.53892337963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45985.53892337963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45985.53892337963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45985.53892337963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45985.53892337963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45985.53892337963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45985.53892337963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45985.53892337963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45985.53892337963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45985.53892337963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45985.53892337963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45985.53892337963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45985.53892337963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45985.53892337963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45985.53892337963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45985.53892337963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45985.53892337963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45985.53892337963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45985.53892337963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45985.53892337963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45985.53892337963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45985.53892337963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45985.53892337963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45985.53892337963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45985.53892337963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45985.53892337963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45985.53892337963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45985.53892337963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45985.53892337963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45985.53892337963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45985.53892337963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45985.53892337963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45985.53892337963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45985.53892337963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45985.53892337963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45985.53892337963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45985.53892337963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45985.53892337963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45985.53892337963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45985.53892337963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45985.53892337963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45985.53892337963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45985.53892337963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45985.53892337963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45985.53892337963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45985.53892337963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45985.53892337963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45985.53892337963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45985.53892337963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45985.53892337963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45985.53892337963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45985.53892337963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45985.53892337963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45985.53892337963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45985.53892337963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45985.53892337963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45985.53892337963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45985.53892337963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45985.53892337963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45985.53892337963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45985.53892337963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45985.53892337963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45985.53892337963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45985.53892337963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45985.53892337963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45985.53892337963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45985.53892337963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45985.53892337963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45985.53892337963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45985.53892337963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45985.53892337963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45985.53892337963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45985.53892337963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45985.53892337963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45985.53892337963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45985.53892337963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45985.53892337963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45985.53892337963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45985.53892337963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45985.53892337963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45985.53892337963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45985.53892337963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45985.53892337963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45985.53892337963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45985.53892337963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45985.53892337963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45985.53892337963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45985.53892337963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45985.53892337963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45985.53892337963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45985.53892337963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45985.53892337963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45985.53892337963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45985.53892337963</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E13" sqref="E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39128</v>
      </c>
      <c r="B2" s="37" t="str">
        <f>IFERROR(VLOOKUP(D2,DB!A:K,11,0),"")</f>
        <v>R5</v>
      </c>
      <c r="C2" s="37">
        <v>3</v>
      </c>
      <c r="D2" s="106" t="s">
        <v>36011</v>
      </c>
      <c r="E2" s="37" t="s">
        <v>39021</v>
      </c>
      <c r="F2" s="38">
        <v>45891.832060185188</v>
      </c>
      <c r="G2" s="108">
        <f ca="1">IFERROR(NOW()-F2,"")</f>
        <v>93.706863194442121</v>
      </c>
      <c r="H2" s="38">
        <v>45891.790393518517</v>
      </c>
      <c r="I2" s="37" t="str">
        <f>IFERROR(VLOOKUP(D2,DB!A:F,6,0),"")</f>
        <v>Generator-SG</v>
      </c>
      <c r="J2" s="37" t="str">
        <f>IFERROR(VLOOKUP(D2,DB!A:G,7,0),"")</f>
        <v>Vandalized</v>
      </c>
      <c r="K2" s="37" t="s">
        <v>39129</v>
      </c>
      <c r="L2" s="37" t="str">
        <f>IFERROR(VLOOKUP(D2,DB!A:I,9,0),"")</f>
        <v>Latis</v>
      </c>
      <c r="M2" s="105"/>
    </row>
    <row r="3" spans="1:13" ht="30">
      <c r="A3" s="37" t="s">
        <v>39130</v>
      </c>
      <c r="B3" s="37" t="str">
        <f>IFERROR(VLOOKUP(D3,DB!A:K,11,0),"")</f>
        <v>R5</v>
      </c>
      <c r="C3" s="37">
        <v>1</v>
      </c>
      <c r="D3" s="37" t="s">
        <v>33268</v>
      </c>
      <c r="E3" s="37" t="s">
        <v>39024</v>
      </c>
      <c r="F3" s="38">
        <v>45926.188877314817</v>
      </c>
      <c r="G3" s="108">
        <f t="shared" ref="G3" ca="1" si="0">IFERROR(NOW()-F3,"")</f>
        <v>59.350046064813796</v>
      </c>
      <c r="H3" s="38">
        <v>45926.158159722225</v>
      </c>
      <c r="I3" s="37" t="str">
        <f>IFERROR(VLOOKUP(D3,DB!A:F,6,0),"")</f>
        <v>SCECO</v>
      </c>
      <c r="J3" s="37" t="str">
        <f>IFERROR(VLOOKUP(D3,DB!A:G,7,0),"")</f>
        <v>Good</v>
      </c>
      <c r="K3" s="37" t="s">
        <v>39131</v>
      </c>
      <c r="L3" s="37" t="str">
        <f>IFERROR(VLOOKUP(D3,DB!A:I,9,0),"")</f>
        <v>Latis</v>
      </c>
      <c r="M3" s="105"/>
    </row>
    <row r="4" spans="1:13" ht="48" customHeight="1">
      <c r="A4" s="109" t="s">
        <v>39132</v>
      </c>
      <c r="B4" s="109" t="str">
        <f>IFERROR(VLOOKUP(D4,DB!A:K,11,0),"")</f>
        <v>R5</v>
      </c>
      <c r="C4" s="109">
        <v>1</v>
      </c>
      <c r="D4" s="109" t="s">
        <v>34758</v>
      </c>
      <c r="E4" s="109" t="s">
        <v>39024</v>
      </c>
      <c r="F4" s="110">
        <v>45948.661111111112</v>
      </c>
      <c r="G4" s="111">
        <f t="shared" ref="G4" ca="1" si="1">IFERROR(NOW()-F4,"")</f>
        <v>36.877812268518028</v>
      </c>
      <c r="H4" s="110">
        <v>45948.661111111112</v>
      </c>
      <c r="I4" s="109" t="str">
        <f>IFERROR(VLOOKUP(D4,DB!A:F,6,0),"")</f>
        <v>SCECO</v>
      </c>
      <c r="J4" s="109" t="str">
        <f>IFERROR(VLOOKUP(D4,DB!A:G,7,0),"")</f>
        <v>Dead</v>
      </c>
      <c r="K4" s="109" t="s">
        <v>39133</v>
      </c>
      <c r="L4" s="109" t="str">
        <f>IFERROR(VLOOKUP(D4,DB!A:I,9,0),"")</f>
        <v>Latis</v>
      </c>
    </row>
    <row r="5" spans="1:13" ht="30.75">
      <c r="A5" s="109" t="s">
        <v>39134</v>
      </c>
      <c r="B5" s="109" t="str">
        <f>IFERROR(VLOOKUP(D5,DB!A:K,11,0),"")</f>
        <v>R5</v>
      </c>
      <c r="C5" s="109">
        <v>1</v>
      </c>
      <c r="D5" s="109" t="s">
        <v>36518</v>
      </c>
      <c r="E5" s="109" t="s">
        <v>39021</v>
      </c>
      <c r="F5" s="122">
        <v>45981.373298611114</v>
      </c>
      <c r="G5" s="111">
        <f ca="1">IFERROR(NOW()-F5,"")</f>
        <v>4.1656247685168637</v>
      </c>
      <c r="H5" s="122">
        <v>45981.360798611109</v>
      </c>
      <c r="I5" s="109" t="str">
        <f>IFERROR(VLOOKUP(D5,DB!A:F,6,0),"")</f>
        <v>SCECO</v>
      </c>
      <c r="J5" s="109" t="str">
        <f>IFERROR(VLOOKUP(D5,DB!A:G,7,0),"")</f>
        <v>Dead</v>
      </c>
      <c r="K5" s="109" t="s">
        <v>39135</v>
      </c>
      <c r="L5" s="109" t="str">
        <f>IFERROR(VLOOKUP(D5,DB!A:I,9,0),"")</f>
        <v>Latis</v>
      </c>
    </row>
    <row r="6" spans="1:13">
      <c r="A6" s="109" t="s">
        <v>39136</v>
      </c>
      <c r="B6" s="109" t="str">
        <f>IFERROR(VLOOKUP(D6,DB!A:K,11,0),"")</f>
        <v>R5</v>
      </c>
      <c r="C6" s="109">
        <v>2</v>
      </c>
      <c r="D6" s="109" t="s">
        <v>36295</v>
      </c>
      <c r="E6" s="109" t="s">
        <v>39021</v>
      </c>
      <c r="F6" s="122">
        <v>45985.46266203704</v>
      </c>
      <c r="G6" s="111">
        <f ca="1">IFERROR(NOW()-F6,"")</f>
        <v>7.6261342590441927E-2</v>
      </c>
      <c r="H6" s="122">
        <v>45985.454965277779</v>
      </c>
      <c r="I6" s="109" t="str">
        <f>IFERROR(VLOOKUP(D6,DB!A:F,6,0),"")</f>
        <v>Generator-SG</v>
      </c>
      <c r="J6" s="109" t="str">
        <f>IFERROR(VLOOKUP(D6,DB!A:G,7,0),"")</f>
        <v>Vandalized</v>
      </c>
      <c r="K6" s="109" t="s">
        <v>39137</v>
      </c>
      <c r="L6" s="109" t="str">
        <f>IFERROR(VLOOKUP(D6,DB!A:I,9,0),"")</f>
        <v>Latis</v>
      </c>
    </row>
    <row r="7" spans="1:13" ht="30.75">
      <c r="A7" s="109" t="s">
        <v>39138</v>
      </c>
      <c r="B7" s="109" t="str">
        <f>IFERROR(VLOOKUP(D7,DB!A:K,11,0),"")</f>
        <v>R5</v>
      </c>
      <c r="C7" s="109">
        <v>6</v>
      </c>
      <c r="D7" s="109" t="s">
        <v>38254</v>
      </c>
      <c r="E7" s="109" t="s">
        <v>39024</v>
      </c>
      <c r="F7" s="122"/>
      <c r="G7" s="111">
        <f ca="1">IFERROR(NOW()-F7,"")</f>
        <v>45985.53892337963</v>
      </c>
      <c r="H7" s="122">
        <v>45985.471574074072</v>
      </c>
      <c r="I7" s="109" t="str">
        <f>IFERROR(VLOOKUP(D7,DB!A:F,6,0),"")</f>
        <v>SCECO</v>
      </c>
      <c r="J7" s="109" t="str">
        <f>IFERROR(VLOOKUP(D7,DB!A:G,7,0),"")</f>
        <v>Haj Removal</v>
      </c>
      <c r="K7" s="109" t="s">
        <v>39139</v>
      </c>
      <c r="L7" s="109" t="str">
        <f>IFERROR(VLOOKUP(D7,DB!A:I,9,0),"")</f>
        <v>Latis</v>
      </c>
    </row>
    <row r="8" spans="1:13">
      <c r="A8" s="109" t="s">
        <v>39140</v>
      </c>
      <c r="B8" s="109" t="str">
        <f>IFERROR(VLOOKUP(D8,DB!A:K,11,0),"")</f>
        <v>R5</v>
      </c>
      <c r="C8" s="109">
        <v>3</v>
      </c>
      <c r="D8" s="109" t="s">
        <v>38235</v>
      </c>
      <c r="E8" s="109" t="s">
        <v>39021</v>
      </c>
      <c r="F8" s="122">
        <v>45985.524351851855</v>
      </c>
      <c r="G8" s="111">
        <f ca="1">IFERROR(NOW()-F8,"")</f>
        <v>1.4571527775842696E-2</v>
      </c>
      <c r="H8" s="122">
        <v>45985.515752314815</v>
      </c>
      <c r="I8" s="109" t="str">
        <f>IFERROR(VLOOKUP(D8,DB!A:F,6,0),"")</f>
        <v>SCECO</v>
      </c>
      <c r="J8" s="109" t="str">
        <f>IFERROR(VLOOKUP(D8,DB!A:G,7,0),"")</f>
        <v>Haj Removal</v>
      </c>
      <c r="K8" s="109" t="s">
        <v>39141</v>
      </c>
      <c r="L8" s="109" t="str">
        <f>IFERROR(VLOOKUP(D8,DB!A:I,9,0),"")</f>
        <v>Latis</v>
      </c>
    </row>
    <row r="9" spans="1:13">
      <c r="A9" s="109"/>
      <c r="B9" s="109" t="str">
        <f>IFERROR(VLOOKUP(D9,DB!A:K,11,0),"")</f>
        <v/>
      </c>
      <c r="C9" s="109"/>
      <c r="D9" s="143"/>
      <c r="E9" s="109"/>
      <c r="F9" s="109"/>
      <c r="G9" s="111">
        <f ca="1">IFERROR(NOW()-F9,"")</f>
        <v>45985.53892337963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45985.53892337963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45985.53892337963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45985.53892337963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45985.53892337963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45985.53892337963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45985.53892337963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45985.53892337963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45985.53892337963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45985.53892337963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45985.53892337963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45985.53892337963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45985.53892337963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45985.53892337963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45985.53892337963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45985.53892337963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45985.53892337963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45985.53892337963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45985.53892337963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45985.53892337963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45985.53892337963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45985.53892337963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45985.53892337963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45985.53892337963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45985.53892337963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45985.53892337963</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45985.53892337963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45985.53892337963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45985.53892337963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45985.53892337963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45985.53892337963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45985.53892337963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45985.53892337963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45985.53892337963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45985.53892337963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45985.53892337963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45985.53892337963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45985.53892337963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45985.53892337963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45985.53892337963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45985.53892337963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45985.53892337963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45985.53892337963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45985.53892337963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45985.53892337963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45985.53892337963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45985.53892337963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45985.53892337963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45985.53892337963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45985.53892337963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45985.53892337963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45985.53892337963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45985.53892337963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45985.53892337963</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39142</v>
      </c>
      <c r="B2" s="145" t="str">
        <f>IFERROR(VLOOKUP(D2,DB!A:K,11,0),"")</f>
        <v>R6</v>
      </c>
      <c r="C2" s="146">
        <v>3</v>
      </c>
      <c r="D2" s="145" t="s">
        <v>29367</v>
      </c>
      <c r="E2" s="109" t="s">
        <v>39021</v>
      </c>
      <c r="F2" s="154">
        <v>45985.501145833332</v>
      </c>
      <c r="G2" s="75">
        <f ca="1">IFERROR(NOW()-F2,"-")</f>
        <v>3.777754629845731E-2</v>
      </c>
      <c r="H2" s="155">
        <v>45985.486875000002</v>
      </c>
      <c r="I2" s="145" t="str">
        <f>IFERROR(VLOOKUP(D2,DB!A:F,6,0),"")</f>
        <v>SCECO</v>
      </c>
      <c r="J2" s="145" t="str">
        <f>IFERROR(VLOOKUP(D2,DB!A:G,7,0),"")</f>
        <v>Dead+No BB Design</v>
      </c>
      <c r="K2" s="148" t="s">
        <v>39143</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45985.53892337963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45985.53892337963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45985.53892337963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45985.53892337963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45985.53892337963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45985.53892337963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45985.53892337963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45985.53892337963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45985.53892337963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45985.53892337963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45985.53892337963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45985.53892337963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45985.53892337963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45985.53892337963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45985.53892337963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45985.53892337963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45985.53892337963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45985.53892337963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45985.53892337963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45985.53892337963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45985.53892337963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45985.53892337963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45985.53892337963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45985.53892337963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45985.53892337963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45985.53892337963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45985.53892337963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45985.53892337963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45985.53892337963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45985.53892337963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45985.53892337963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45985.53892337963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45985.53892337963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45985.53892337963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45985.53892337963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45985.53892337963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45985.53892337963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45985.53892337963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45985.53892337963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45985.53892337963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45985.53892337963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45985.53892337963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2025-11-24T09:56:06Z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