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69" documentId="120_S{2AC9BD13-BADA-5192-A53E-5A8FF88502F6}" xr6:coauthVersionLast="47" xr6:coauthVersionMax="47" xr10:uidLastSave="{050A2BEA-2FE7-4B85-B82C-A486D4013E25}"/>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<sst xmlns="http://schemas.openxmlformats.org/spreadsheetml/2006/main" count="180331" uniqueCount="39143">
  <si>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</si>
  <si>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</si>
  <si>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</si>
  <si>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</si>
  <si>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</si>
  <si>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</si>
  <si>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</si>
  <si>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</si>
  <si>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</si>
  <si>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</si>
  <si>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</si>
  <si>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</si>
  <si>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</si>
  <si>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</si>
  <si>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</si>
  <si>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</si>
  <si>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</si>
  <si>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</si>
  <si>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</si>
  <si>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</si>
  <si>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</si>
  <si>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</si>
  <si>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</si>
  <si>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</si>
  <si>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</si>
  <si>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</si>
  <si>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</si>
  <si>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</si>
  <si>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</si>
  <si>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</si>
  <si>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</si>
  <si>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</si>
  <si>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</si>
  <si>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</si>
  <si>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</si>
  <si>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</si>
  <si>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</si>
  <si>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</si>
  <si>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</si>
  <si>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</si>
  <si>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</si>
  <si>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</si>
  <si>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</si>
  <si>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</si>
  <si>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</si>
  <si>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</si>
  <si>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</si>
  <si>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</si>
  <si>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</si>
  <si>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</si>
  <si>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</si>
  <si>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</si>
  <si>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</si>
  <si>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</si>
  <si>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</si>
  <si>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</si>
  <si>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</si>
  <si>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</si>
  <si>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</si>
  <si>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</si>
  <si>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</si>
  <si>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</si>
  <si>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</si>
  <si>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</si>
  <si>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</si>
  <si>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</si>
  <si>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</si>
  <si>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</si>
  <si>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</si>
  <si>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</si>
  <si>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</si>
  <si>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</si>
  <si>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</si>
  <si>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</si>
  <si>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</si>
  <si>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</si>
  <si>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</si>
  <si>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</si>
  <si>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</si>
  <si>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</si>
  <si>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</si>
  <si>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</si>
  <si>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</si>
  <si>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</si>
  <si>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</si>
  <si>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</si>
  <si>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</si>
  <si>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</si>
  <si>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</si>
  <si>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</si>
  <si>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</si>
  <si>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</si>
  <si>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</si>
  <si>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</si>
  <si>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</si>
  <si>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</si>
  <si>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</si>
  <si>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</si>
  <si>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</si>
  <si>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</si>
  <si>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</si>
  <si>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</si>
  <si>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</si>
  <si>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</si>
  <si>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</si>
  <si>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</si>
  <si>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</si>
  <si>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</si>
  <si>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</si>
  <si>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</si>
  <si>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</si>
  <si>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</si>
  <si>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</si>
  <si>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</si>
  <si>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</si>
  <si>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</si>
  <si>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</si>
  <si>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</si>
  <si>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</si>
  <si>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</si>
  <si>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</si>
  <si>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</si>
  <si>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</si>
  <si>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</si>
  <si>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</si>
  <si>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</si>
  <si>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</si>
  <si>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</si>
  <si>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</si>
  <si>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</si>
  <si>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</si>
  <si>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</si>
  <si>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</si>
  <si>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</si>
  <si>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</si>
  <si>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</si>
  <si>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</si>
  <si>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</si>
  <si>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</si>
  <si>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</si>
  <si>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</si>
  <si>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</si>
  <si>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</si>
  <si>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</si>
  <si>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</si>
  <si>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</si>
  <si>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</si>
  <si>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</si>
  <si>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</si>
  <si>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</si>
  <si>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</si>
  <si>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</si>
  <si>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</si>
  <si>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</si>
  <si>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</si>
  <si>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</si>
  <si>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</si>
  <si>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</si>
  <si>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</si>
  <si>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</si>
  <si>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</si>
  <si>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</si>
  <si>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</si>
  <si>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</si>
  <si>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</si>
  <si>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</si>
  <si>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</si>
  <si>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</si>
  <si>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</si>
  <si>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</si>
  <si>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</si>
  <si>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</si>
  <si>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</si>
  <si>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</si>
  <si>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</si>
  <si>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</si>
  <si>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</si>
  <si>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</si>
  <si>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</si>
  <si>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</si>
  <si>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</si>
  <si>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</si>
  <si>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</si>
  <si>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</si>
  <si>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</si>
  <si>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</si>
  <si>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</si>
  <si>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</si>
  <si>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</si>
  <si>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</si>
  <si>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</si>
  <si>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</si>
  <si>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</si>
  <si>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</si>
  <si>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</si>
  <si>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</si>
  <si>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</si>
  <si>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</si>
  <si>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</si>
  <si>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</si>
  <si>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</si>
  <si>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</si>
  <si>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</si>
  <si>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</si>
  <si>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</si>
  <si>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</si>
  <si>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</si>
  <si>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</si>
  <si>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</si>
  <si>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</si>
  <si>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</si>
  <si>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</si>
  <si>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</si>
  <si>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</si>
  <si>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</si>
  <si>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</si>
  <si>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</si>
  <si>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</si>
  <si>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</si>
  <si>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</si>
  <si>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</si>
  <si>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</si>
  <si>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</si>
  <si>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</si>
  <si>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</si>
  <si>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</si>
  <si>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</si>
  <si>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</si>
  <si>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</si>
  <si>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</si>
  <si>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</si>
  <si>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</si>
  <si>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</si>
  <si>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</si>
  <si>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</si>
  <si>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</si>
  <si>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</si>
  <si>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</si>
  <si>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</si>
  <si>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</si>
  <si>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</si>
  <si>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</si>
  <si>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</si>
  <si>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</si>
  <si>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</si>
  <si>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</si>
  <si>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</si>
  <si>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</si>
  <si>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</si>
  <si>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</si>
  <si>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</si>
  <si>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</si>
  <si>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</si>
  <si>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</si>
  <si>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</si>
  <si>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</si>
  <si>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</si>
  <si>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</si>
  <si>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</si>
  <si>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</si>
  <si>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</si>
  <si>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</si>
  <si>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</si>
  <si>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</si>
  <si>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</si>
  <si>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</si>
  <si>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</si>
  <si>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</si>
  <si>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</si>
  <si>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</si>
  <si>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</si>
  <si>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</si>
  <si>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</si>
  <si>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</si>
  <si>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</si>
  <si>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</si>
  <si>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</si>
  <si>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</si>
  <si>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</si>
  <si>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</si>
  <si>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</si>
  <si>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</si>
  <si>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</si>
  <si>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</si>
  <si>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</si>
  <si>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</si>
  <si>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</si>
  <si>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</si>
  <si>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</si>
  <si>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</si>
  <si>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</si>
  <si>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</si>
  <si>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</si>
  <si>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</si>
  <si>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</si>
  <si>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</si>
  <si>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</si>
  <si>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</si>
  <si>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</si>
  <si>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</si>
  <si>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</si>
  <si>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</si>
  <si>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</si>
  <si>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</si>
  <si>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</si>
  <si>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</si>
  <si>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</si>
  <si>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</si>
  <si>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</si>
  <si>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</si>
  <si>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</si>
  <si>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</si>
  <si>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</si>
  <si>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</si>
  <si>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</si>
  <si>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</si>
  <si>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</si>
  <si>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</si>
  <si>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</si>
  <si>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</si>
  <si>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</si>
  <si>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</si>
  <si>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</si>
  <si>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</si>
  <si>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</si>
  <si>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</si>
  <si>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</si>
  <si>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</si>
  <si>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</si>
  <si>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</si>
  <si>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</si>
  <si>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</si>
  <si>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</si>
  <si>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</si>
  <si>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</si>
  <si>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</si>
  <si>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</si>
  <si>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</si>
  <si>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</si>
  <si>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</si>
  <si>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</si>
  <si>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</si>
  <si>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</si>
  <si>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</si>
  <si>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</si>
  <si>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</si>
  <si>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</si>
  <si>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</si>
  <si>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</si>
  <si>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</si>
  <si>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</si>
  <si>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</si>
  <si>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</si>
  <si>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</si>
  <si>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</si>
  <si>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</si>
  <si>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</si>
  <si>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</si>
  <si>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</si>
  <si>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</si>
  <si>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</si>
  <si>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</si>
  <si>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</si>
  <si>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</si>
  <si>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</si>
  <si>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</si>
  <si>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</si>
  <si>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</si>
  <si>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</si>
  <si>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</si>
  <si>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</si>
  <si>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</si>
  <si>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</si>
  <si>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</si>
  <si>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</si>
  <si>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</si>
  <si>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</si>
  <si>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</si>
  <si>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</si>
  <si>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</si>
  <si>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</si>
  <si>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</si>
  <si>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</si>
  <si>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</si>
  <si>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</si>
  <si>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</si>
  <si>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</si>
  <si>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</si>
  <si>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</si>
  <si>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</si>
  <si>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</si>
  <si>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</si>
  <si>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</si>
  <si>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</si>
  <si>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</si>
  <si>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</si>
  <si>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</si>
  <si>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</si>
  <si>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</si>
  <si>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</si>
  <si>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</si>
  <si>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</si>
  <si>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</si>
  <si>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</si>
  <si>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</si>
  <si>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</si>
  <si>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</si>
  <si>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</si>
  <si>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</si>
  <si>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</si>
  <si>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</si>
  <si>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</si>
  <si>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</si>
  <si>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</si>
  <si>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</si>
  <si>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</si>
  <si>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</si>
  <si>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</si>
  <si>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</si>
  <si>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</si>
  <si>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</si>
  <si>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</si>
  <si>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</si>
  <si>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</si>
  <si>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</si>
  <si>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</si>
  <si>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</si>
  <si>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</si>
  <si>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</si>
  <si>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</si>
  <si>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</si>
  <si>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</si>
  <si>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</si>
  <si>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</si>
  <si>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</si>
  <si>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</si>
  <si>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</si>
  <si>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</si>
  <si>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</si>
  <si>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</si>
  <si>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</si>
  <si>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</si>
  <si>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</si>
  <si>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</si>
  <si>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</si>
  <si>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</si>
  <si>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</si>
  <si>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</si>
  <si>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</si>
  <si>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</si>
  <si>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</si>
  <si>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</si>
  <si>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</si>
  <si>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</si>
  <si>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</si>
  <si>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</si>
  <si>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</si>
  <si>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</si>
  <si>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</si>
  <si>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</si>
  <si>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</si>
  <si>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</si>
  <si>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</si>
  <si>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</si>
  <si>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</si>
  <si>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</si>
  <si>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</si>
  <si>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</si>
  <si>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</si>
  <si>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</si>
  <si>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</si>
  <si>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</si>
  <si>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</si>
  <si>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</si>
  <si>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</si>
  <si>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</si>
  <si>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</si>
  <si>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</si>
  <si>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</si>
  <si>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</si>
  <si>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</si>
  <si>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</si>
  <si>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</si>
  <si>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</si>
  <si>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</si>
  <si>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</si>
  <si>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</si>
  <si>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</si>
  <si>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</si>
  <si>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</si>
  <si>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</si>
  <si>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</si>
  <si>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</si>
  <si>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</si>
  <si>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</si>
  <si>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</si>
  <si>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</si>
  <si>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</si>
  <si>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</si>
  <si>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</si>
  <si>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</si>
  <si>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</si>
  <si>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</si>
  <si>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</si>
  <si>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</si>
  <si>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</si>
  <si>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</si>
  <si>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</si>
  <si>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</si>
  <si>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</si>
  <si>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</si>
  <si>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</si>
  <si>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</si>
  <si>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</si>
  <si>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</si>
  <si>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</si>
  <si>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</si>
  <si>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</si>
  <si>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</si>
  <si>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</si>
  <si>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</si>
  <si>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</si>
  <si>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</si>
  <si>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</si>
  <si>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</si>
  <si>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</si>
  <si>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</si>
  <si>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</si>
  <si>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</si>
  <si>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</si>
  <si>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</si>
  <si>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</si>
  <si>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</si>
  <si>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</si>
  <si>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</si>
  <si>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</si>
  <si>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</si>
  <si>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</si>
  <si>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</si>
  <si>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</si>
  <si>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</si>
  <si>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</si>
  <si>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</si>
  <si>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</si>
  <si>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</si>
  <si>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</si>
  <si>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</si>
  <si>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</si>
  <si>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</si>
  <si>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</si>
  <si>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</si>
  <si>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</si>
  <si>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</si>
  <si>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</si>
  <si>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</si>
  <si>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</si>
  <si>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</si>
  <si>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</si>
  <si>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</si>
  <si>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</si>
  <si>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</si>
  <si>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</si>
  <si>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</si>
  <si>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</si>
  <si>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</si>
  <si>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</si>
  <si>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</si>
  <si>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</si>
  <si>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</si>
  <si>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</si>
  <si>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</si>
  <si>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</si>
  <si>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</si>
  <si>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</si>
  <si>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</si>
  <si>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</si>
  <si>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</si>
  <si>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</si>
  <si>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</si>
  <si>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</si>
  <si>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</si>
  <si>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</si>
  <si>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</si>
  <si>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</si>
  <si>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</si>
  <si>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</si>
  <si>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</si>
  <si>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</si>
  <si>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</si>
  <si>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</si>
  <si>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</si>
  <si>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</si>
  <si>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</si>
  <si>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</si>
  <si>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</si>
  <si>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</si>
  <si>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</si>
  <si>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</si>
  <si>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</si>
  <si>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</si>
  <si>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</si>
  <si>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</si>
  <si>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</si>
  <si>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</si>
  <si>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</si>
  <si>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</si>
  <si>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</si>
  <si>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</si>
  <si>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</si>
  <si>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</si>
  <si>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</si>
  <si>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</si>
  <si>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</si>
  <si>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</si>
  <si>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</si>
  <si>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</si>
  <si>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</si>
  <si>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</si>
  <si>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</si>
  <si>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</si>
  <si>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</si>
  <si>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</si>
  <si>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</si>
  <si>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</si>
  <si>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</si>
  <si>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</si>
  <si>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</si>
  <si>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</si>
  <si>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</si>
  <si>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</si>
  <si>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</si>
  <si>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</si>
  <si>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</si>
  <si>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</si>
  <si>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</si>
  <si>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</si>
  <si>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</si>
  <si>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</si>
  <si>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</si>
  <si>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</si>
  <si>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</si>
  <si>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</si>
  <si>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</si>
  <si>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</si>
  <si>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</si>
  <si>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</si>
  <si>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</si>
  <si>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</si>
  <si>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</si>
  <si>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</si>
  <si>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</si>
  <si>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</si>
  <si>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</si>
  <si>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</si>
  <si>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</si>
  <si>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</si>
  <si>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</si>
  <si>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</si>
  <si>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</si>
  <si>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</si>
  <si>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</si>
  <si>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</si>
  <si>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</si>
  <si>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</si>
  <si>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</si>
  <si>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</si>
  <si>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</si>
  <si>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</si>
  <si>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</si>
  <si>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</si>
  <si>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</si>
  <si>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</si>
  <si>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</si>
  <si>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</si>
  <si>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</si>
  <si>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</si>
  <si>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</si>
  <si>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</si>
  <si>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</si>
  <si>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</si>
  <si>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</si>
  <si>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</si>
  <si>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</si>
  <si>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</si>
  <si>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</si>
  <si>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</si>
  <si>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</si>
  <si>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</si>
  <si>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</si>
  <si>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</si>
  <si>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</si>
  <si>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</si>
  <si>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</si>
  <si>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</si>
  <si>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</si>
  <si>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</si>
  <si>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</si>
  <si>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</si>
  <si>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</si>
  <si>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</si>
  <si>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</si>
  <si>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</si>
  <si>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</si>
  <si>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</si>
  <si>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</si>
  <si>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</si>
  <si>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</si>
  <si>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</si>
  <si>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</si>
  <si>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</si>
  <si>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</si>
  <si>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</si>
  <si>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</si>
  <si>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</si>
  <si>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</si>
  <si>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</si>
  <si>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</si>
  <si>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</si>
  <si>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</si>
  <si>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</si>
  <si>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</si>
  <si>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</si>
  <si>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</si>
  <si>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</si>
  <si>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</si>
  <si>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</si>
  <si>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</si>
  <si>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</si>
  <si>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</si>
  <si>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</si>
  <si>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</si>
  <si>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</si>
  <si>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</si>
  <si>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</si>
  <si>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</si>
  <si>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</si>
  <si>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</si>
  <si>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</si>
  <si>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</si>
  <si>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</si>
  <si>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</si>
  <si>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</si>
  <si>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</si>
  <si>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</si>
  <si>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</si>
  <si>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</si>
  <si>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</si>
  <si>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</si>
  <si>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</si>
  <si>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</si>
  <si>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</si>
  <si>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</si>
  <si>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</si>
  <si>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</si>
  <si>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</si>
  <si>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</si>
  <si>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</si>
  <si>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</si>
  <si>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</si>
  <si>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</si>
  <si>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</si>
  <si>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</si>
  <si>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</si>
  <si>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</si>
  <si>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</si>
  <si>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</si>
  <si>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</si>
  <si>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</si>
  <si>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</si>
  <si>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</si>
  <si>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</si>
  <si>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</si>
  <si>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</si>
  <si>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</si>
  <si>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</si>
  <si>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</si>
  <si>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</si>
  <si>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</si>
  <si>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</si>
  <si>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</si>
  <si>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</si>
  <si>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</si>
  <si>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</si>
  <si>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</si>
  <si>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</si>
  <si>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</si>
  <si>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</si>
  <si>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</si>
  <si>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</si>
  <si>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</si>
  <si>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</si>
  <si>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</si>
  <si>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</si>
  <si>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</si>
  <si>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</si>
  <si>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</si>
  <si>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</si>
  <si>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</si>
  <si>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</si>
  <si>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</si>
  <si>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</si>
  <si>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</si>
  <si>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</si>
  <si>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</si>
  <si>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</si>
  <si>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</si>
  <si>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</si>
  <si>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</si>
  <si>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</si>
  <si>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</si>
  <si>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</si>
  <si>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</si>
  <si>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</si>
  <si>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</si>
  <si>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</si>
  <si>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</si>
  <si>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</si>
  <si>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</si>
  <si>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</si>
  <si>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</si>
  <si>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</si>
  <si>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</si>
  <si>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</si>
  <si>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</si>
  <si>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</si>
  <si>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</si>
  <si>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</si>
  <si>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</si>
  <si>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</si>
  <si>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</si>
  <si>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</si>
  <si>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</si>
  <si>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</si>
  <si>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</si>
  <si>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</si>
  <si>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</si>
  <si>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</si>
  <si>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</si>
  <si>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</si>
  <si>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</si>
  <si>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</si>
  <si>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</si>
  <si>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</si>
  <si>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</si>
  <si>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</si>
  <si>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</si>
  <si>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</si>
  <si>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</si>
  <si>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</si>
  <si>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</si>
  <si>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</si>
  <si>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</si>
  <si>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</si>
  <si>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</si>
  <si>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</si>
  <si>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</si>
  <si>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</si>
  <si>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</si>
  <si>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</si>
  <si>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</si>
  <si>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</si>
  <si>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</si>
  <si>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</si>
  <si>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</si>
  <si>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</si>
  <si>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</si>
  <si>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</si>
  <si>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</si>
  <si>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</si>
  <si>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</si>
  <si>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</si>
  <si>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</si>
  <si>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</si>
  <si>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</si>
  <si>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</si>
  <si>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</si>
  <si>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</si>
  <si>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</si>
  <si>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</si>
  <si>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</si>
  <si>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</si>
  <si>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</si>
  <si>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</si>
  <si>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</si>
  <si>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</si>
  <si>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</si>
  <si>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</si>
  <si>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</si>
  <si>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</si>
  <si>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</si>
  <si>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</si>
  <si>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</si>
  <si>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</si>
  <si>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</si>
  <si>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</si>
  <si>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</si>
  <si>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</si>
  <si>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</si>
  <si>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</si>
  <si>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</si>
  <si>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</si>
  <si>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</si>
  <si>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</si>
  <si>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</si>
  <si>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</si>
  <si>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</si>
  <si>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</si>
  <si>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</si>
  <si>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</si>
  <si>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</si>
  <si>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</si>
  <si>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</si>
  <si>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</si>
  <si>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</si>
  <si>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</si>
  <si>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</si>
  <si>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</si>
  <si>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</si>
  <si>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</si>
  <si>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</si>
  <si>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</si>
  <si>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</si>
  <si>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</si>
  <si>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</si>
  <si>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</si>
  <si>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</si>
  <si>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</si>
  <si>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</si>
  <si>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</si>
  <si>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</si>
  <si>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</si>
  <si>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</si>
  <si>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</si>
  <si>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</si>
  <si>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</si>
  <si>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</si>
  <si>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</si>
  <si>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</si>
  <si>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</si>
  <si>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</si>
  <si>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</si>
  <si>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</si>
  <si>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</si>
  <si>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</si>
  <si>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</si>
  <si>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</si>
  <si>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</si>
  <si>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</si>
  <si>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</si>
  <si>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</si>
  <si>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</si>
  <si>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</si>
  <si>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</si>
  <si>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</si>
  <si>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</si>
  <si>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</si>
  <si>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</si>
  <si>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</si>
  <si>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</si>
  <si>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</si>
  <si>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</si>
  <si>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</si>
  <si>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</si>
  <si>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</si>
  <si>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</si>
  <si>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</si>
  <si>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</si>
  <si>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</si>
  <si>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</si>
  <si>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</si>
  <si>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</si>
  <si>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</si>
  <si>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</si>
  <si>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</si>
  <si>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</si>
  <si>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</si>
  <si>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</si>
  <si>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</si>
  <si>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</si>
  <si>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</si>
  <si>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</si>
  <si>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</si>
  <si>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</si>
  <si>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</si>
  <si>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</si>
  <si>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</si>
  <si>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</si>
  <si>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</si>
  <si>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</si>
  <si>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</si>
  <si>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</si>
  <si>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</si>
  <si>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</si>
  <si>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</si>
  <si>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</si>
  <si>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</si>
  <si>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</si>
  <si>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</si>
  <si>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</si>
  <si>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</si>
  <si>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</si>
  <si>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</si>
  <si>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</si>
  <si>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</si>
  <si>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</si>
  <si>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</si>
  <si>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</si>
  <si>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</si>
  <si>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</si>
  <si>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</si>
  <si>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</si>
  <si>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</si>
  <si>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</si>
  <si>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</si>
  <si>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</si>
  <si>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</si>
  <si>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</si>
  <si>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</si>
  <si>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</si>
  <si>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</si>
  <si>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</si>
  <si>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</si>
  <si>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</si>
  <si>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</si>
  <si>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</si>
  <si>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</si>
  <si>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</si>
  <si>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</si>
  <si>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</si>
  <si>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</si>
  <si>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</si>
  <si>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</si>
  <si>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</si>
  <si>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</si>
  <si>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</si>
  <si>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</si>
  <si>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</si>
  <si>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</si>
  <si>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</si>
  <si>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</si>
  <si>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</si>
  <si>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</si>
  <si>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</si>
  <si>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</si>
  <si>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</si>
  <si>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</si>
  <si>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</si>
  <si>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</si>
  <si>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</si>
  <si>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</si>
  <si>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</si>
  <si>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</si>
  <si>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</si>
  <si>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</si>
  <si>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</si>
  <si>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</si>
  <si>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</si>
  <si>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</si>
  <si>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</si>
  <si>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</si>
  <si>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</si>
  <si>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</si>
  <si>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</si>
  <si>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</si>
  <si>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</si>
  <si>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</si>
  <si>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</si>
  <si>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</si>
  <si>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</si>
  <si>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</si>
  <si>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</si>
  <si>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</si>
  <si>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</si>
  <si>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</si>
  <si>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</si>
  <si>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</si>
  <si>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</si>
  <si>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</si>
  <si>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</si>
  <si>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</si>
  <si>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</si>
  <si>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</si>
  <si>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</si>
  <si>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</si>
  <si>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</si>
  <si>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</si>
  <si>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</si>
  <si>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</si>
  <si>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</si>
  <si>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</si>
  <si>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</si>
  <si>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</si>
  <si>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</si>
  <si>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</si>
  <si>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</si>
  <si>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</si>
  <si>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</si>
  <si>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</si>
  <si>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</si>
  <si>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</si>
  <si>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</si>
  <si>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</si>
  <si>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</si>
  <si>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</si>
  <si>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</si>
  <si>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</si>
  <si>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</si>
  <si>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</si>
  <si>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</si>
  <si>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</si>
  <si>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</si>
  <si>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</si>
  <si>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</si>
  <si>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</si>
  <si>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</si>
  <si>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</si>
  <si>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</si>
  <si>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</si>
  <si>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</si>
  <si>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</si>
  <si>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</si>
  <si>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</si>
  <si>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</si>
  <si>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</si>
  <si>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</si>
  <si>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</si>
  <si>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</si>
  <si>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</si>
  <si>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</si>
  <si>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</si>
  <si>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</si>
  <si>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</si>
  <si>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</si>
  <si>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</si>
  <si>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</si>
  <si>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</si>
  <si>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</si>
  <si>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</si>
  <si>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</si>
  <si>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</si>
  <si>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</si>
  <si>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</si>
  <si>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</si>
  <si>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</si>
  <si>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</si>
  <si>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</si>
  <si>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</si>
  <si>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</si>
  <si>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</si>
  <si>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</si>
  <si>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</si>
  <si>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</si>
  <si>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</si>
  <si>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</si>
  <si>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</si>
  <si>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</si>
  <si>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</si>
  <si>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</si>
  <si>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</si>
  <si>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</si>
  <si>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</si>
  <si>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</si>
  <si>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</si>
  <si>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</si>
  <si>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</si>
  <si>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</si>
  <si>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</si>
  <si>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</si>
  <si>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</si>
  <si>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</si>
  <si>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</si>
  <si>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</si>
  <si>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</si>
  <si>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</si>
  <si>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</si>
  <si>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</si>
  <si>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</si>
  <si>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</si>
  <si>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</si>
  <si>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</si>
  <si>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</si>
  <si>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</si>
  <si>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</si>
  <si>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</si>
  <si>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</si>
  <si>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</si>
  <si>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</si>
  <si>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</si>
  <si>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</si>
  <si>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</si>
  <si>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</si>
  <si>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</si>
  <si>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</si>
  <si>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</si>
  <si>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</si>
  <si>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</si>
  <si>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</si>
  <si>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</si>
  <si>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</si>
  <si>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</si>
  <si>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</si>
  <si>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</si>
  <si>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</si>
  <si>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</si>
  <si>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</si>
  <si>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</si>
  <si>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</si>
  <si>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</si>
  <si>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</si>
  <si>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</si>
  <si>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</si>
  <si>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</si>
  <si>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</si>
  <si>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</si>
  <si>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</si>
  <si>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</si>
  <si>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</si>
  <si>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</si>
  <si>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</si>
  <si>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</si>
  <si>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</si>
  <si>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</si>
  <si>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</si>
  <si>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</si>
  <si>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</si>
  <si>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</si>
  <si>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</si>
  <si>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</si>
  <si>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</si>
  <si>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</si>
  <si>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</si>
  <si>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</si>
  <si>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</si>
  <si>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</si>
  <si>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</si>
  <si>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</si>
  <si>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</si>
  <si>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</si>
  <si>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</si>
  <si>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</si>
  <si>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</si>
  <si>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</si>
  <si>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</si>
  <si>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</si>
  <si>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</si>
  <si>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</si>
  <si>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</si>
  <si>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</si>
  <si>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</si>
  <si>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</si>
  <si>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</si>
  <si>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</si>
  <si>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</si>
  <si>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</si>
  <si>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</si>
  <si>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</si>
  <si>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</si>
  <si>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</si>
  <si>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</si>
  <si>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</si>
  <si>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</si>
  <si>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</si>
  <si>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</si>
  <si>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</si>
  <si>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</si>
  <si>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</si>
  <si>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</si>
  <si>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</si>
  <si>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</si>
  <si>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</si>
  <si>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</si>
  <si>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</si>
  <si>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</si>
  <si>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</si>
  <si>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</si>
  <si>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</si>
  <si>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</si>
  <si>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</si>
  <si>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</si>
  <si>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</si>
  <si>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</si>
  <si>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</si>
  <si>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</si>
  <si>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</si>
  <si>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</si>
  <si>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</si>
  <si>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</si>
  <si>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</si>
  <si>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</si>
  <si>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</si>
  <si>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</si>
  <si>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</si>
  <si>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</si>
  <si>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</si>
  <si>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</si>
  <si>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</si>
  <si>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</si>
  <si>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</si>
  <si>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</si>
  <si>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</si>
  <si>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</si>
  <si>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</si>
  <si>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</si>
  <si>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</si>
  <si>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</si>
  <si>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</si>
  <si>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</si>
  <si>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</si>
  <si>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</si>
  <si>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</si>
  <si>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</si>
  <si>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</si>
  <si>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</si>
  <si>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</si>
  <si>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</si>
  <si>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</si>
  <si>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</si>
  <si>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</si>
  <si>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</si>
  <si>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</si>
  <si>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</si>
  <si>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</si>
  <si>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</si>
  <si>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</si>
  <si>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</si>
  <si>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</si>
  <si>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</si>
  <si>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</si>
  <si>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</si>
  <si>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</si>
  <si>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</si>
  <si>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</si>
  <si>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</si>
  <si>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</si>
  <si>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</si>
  <si>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</si>
  <si>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</si>
  <si>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</si>
  <si>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</si>
  <si>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</si>
  <si>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</si>
  <si>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</si>
  <si>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</si>
  <si>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</si>
  <si>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</si>
  <si>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</si>
  <si>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</si>
  <si>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</si>
  <si>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</si>
  <si>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</si>
  <si>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</si>
  <si>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</si>
  <si>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</si>
  <si>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</si>
  <si>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</si>
  <si>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</si>
  <si>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</si>
  <si>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</si>
  <si>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</si>
  <si>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</si>
  <si>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</si>
  <si>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</si>
  <si>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</si>
  <si>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</si>
  <si>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</si>
  <si>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</si>
  <si>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</si>
  <si>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</si>
  <si>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</si>
  <si>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</si>
  <si>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</si>
  <si>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</si>
  <si>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</si>
  <si>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</si>
  <si>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</si>
  <si>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</si>
  <si>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</si>
  <si>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</si>
  <si>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</si>
  <si>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</si>
  <si>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</si>
  <si>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</si>
  <si>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</si>
  <si>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</si>
  <si>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</si>
  <si>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</si>
  <si>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</si>
  <si>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</si>
  <si>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</si>
  <si>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</si>
  <si>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</si>
  <si>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</si>
  <si>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</si>
  <si>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</si>
  <si>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</si>
  <si>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</si>
  <si>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</si>
  <si>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</si>
  <si>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</si>
  <si>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</si>
  <si>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</si>
  <si>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</si>
  <si>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</si>
  <si>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</si>
  <si>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</si>
  <si>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</si>
  <si>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</si>
  <si>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</si>
  <si>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</si>
  <si>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</si>
  <si>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</si>
  <si>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</si>
  <si>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</si>
  <si>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</si>
  <si>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</si>
  <si>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</si>
  <si>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</si>
  <si>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</si>
  <si>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</si>
  <si>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</si>
  <si>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</si>
  <si>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</si>
  <si>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</si>
  <si>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</si>
  <si>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</si>
  <si>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</si>
  <si>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</si>
  <si>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</si>
  <si>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</si>
  <si>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</si>
  <si>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</si>
  <si>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</si>
  <si>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</si>
  <si>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</si>
  <si>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</si>
  <si>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</si>
  <si>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</si>
  <si>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</si>
  <si>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</si>
  <si>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</si>
  <si>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</si>
  <si>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</si>
  <si>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</si>
  <si>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</si>
  <si>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</si>
  <si>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</si>
  <si>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</si>
  <si>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</si>
  <si>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</si>
  <si>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</si>
  <si>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</si>
  <si>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</si>
  <si>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</si>
  <si>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</si>
  <si>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</si>
  <si>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</si>
  <si>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</si>
  <si>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</si>
  <si>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</si>
  <si>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</si>
  <si>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</si>
  <si>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</si>
  <si>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</si>
  <si>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</si>
  <si>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</si>
  <si>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</si>
  <si>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</si>
  <si>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</si>
  <si>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</si>
  <si>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</si>
  <si>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</si>
  <si>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</si>
  <si>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</si>
  <si>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</si>
  <si>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</si>
  <si>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</si>
  <si>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</si>
  <si>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</si>
  <si>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</si>
  <si>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</si>
  <si>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</si>
  <si>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</si>
  <si>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</si>
  <si>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</si>
  <si>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</si>
  <si>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</si>
  <si>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</si>
  <si>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</si>
  <si>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</si>
  <si>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</si>
  <si>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</si>
  <si>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</si>
  <si>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</si>
  <si>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</si>
  <si>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</si>
  <si>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</si>
  <si>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</si>
  <si>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</si>
  <si>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</si>
  <si>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</si>
  <si>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</si>
  <si>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</si>
  <si>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</si>
  <si>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</si>
  <si>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</si>
  <si>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</si>
  <si>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</si>
  <si>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</si>
  <si>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</si>
  <si>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</si>
  <si>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</si>
  <si>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</si>
  <si>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</si>
  <si>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</si>
  <si>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</si>
  <si>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</si>
  <si>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</si>
  <si>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</si>
  <si>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</si>
  <si>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</si>
  <si>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</si>
  <si>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</si>
  <si>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</si>
  <si>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</si>
  <si>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</si>
  <si>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</si>
  <si>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</si>
  <si>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</si>
  <si>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</si>
  <si>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</si>
  <si>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</si>
  <si>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</si>
  <si>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</si>
  <si>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</si>
  <si>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</si>
  <si>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</si>
  <si>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</si>
  <si>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</si>
  <si>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</si>
  <si>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</si>
  <si>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</si>
  <si>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</si>
  <si>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</si>
  <si>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</si>
  <si>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</si>
  <si>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</si>
  <si>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</si>
  <si>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</si>
  <si>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</si>
  <si>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</si>
  <si>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</si>
  <si>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</si>
  <si>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</si>
  <si>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</si>
  <si>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</si>
  <si>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</si>
  <si>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</si>
  <si>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</si>
  <si>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</si>
  <si>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</si>
  <si>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</si>
  <si>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</si>
  <si>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</si>
  <si>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</si>
  <si>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</si>
  <si>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</si>
  <si>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</si>
  <si>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</si>
  <si>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</si>
  <si>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</si>
  <si>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</si>
  <si>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</si>
  <si>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</si>
  <si>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</si>
  <si>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</si>
  <si>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</si>
  <si>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</si>
  <si>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</si>
  <si>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</si>
  <si>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</si>
  <si>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</si>
  <si>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</si>
  <si>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</si>
  <si>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</si>
  <si>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</si>
  <si>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</si>
  <si>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</si>
  <si>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</si>
  <si>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</si>
  <si>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</si>
  <si>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</si>
  <si>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</si>
  <si>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</si>
  <si>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</si>
  <si>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</si>
  <si>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</si>
  <si>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</si>
  <si>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</si>
  <si>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</si>
  <si>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</si>
  <si>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</si>
  <si>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</si>
  <si>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</si>
  <si>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</si>
  <si>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</si>
  <si>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</si>
  <si>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</si>
  <si>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</si>
  <si>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</si>
  <si>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</si>
  <si>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</si>
  <si>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</si>
  <si>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</si>
  <si>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</si>
  <si>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</si>
  <si>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</si>
  <si>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</si>
  <si>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</si>
  <si>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</si>
  <si>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</si>
  <si>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</si>
  <si>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</si>
  <si>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</si>
  <si>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</si>
  <si>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</si>
  <si>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</si>
  <si>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</si>
  <si>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</si>
  <si>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</si>
  <si>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</si>
  <si>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</si>
  <si>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</si>
  <si>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</si>
  <si>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</si>
  <si>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</si>
  <si>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</si>
  <si>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</si>
  <si>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</si>
  <si>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</si>
  <si>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</si>
  <si>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</si>
  <si>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</si>
  <si>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</si>
  <si>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</si>
  <si>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</si>
  <si>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</si>
  <si>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</si>
  <si>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</si>
  <si>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</si>
  <si>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</si>
  <si>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</si>
  <si>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</si>
  <si>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</si>
  <si>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</si>
  <si>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</si>
  <si>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</si>
  <si>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</si>
  <si>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</si>
  <si>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</si>
  <si>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</si>
  <si>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</si>
  <si>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</si>
  <si>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</si>
  <si>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</si>
  <si>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</si>
  <si>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</si>
  <si>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</si>
  <si>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</si>
  <si>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</si>
  <si>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</si>
  <si>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</si>
  <si>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</si>
  <si>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</si>
  <si>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</si>
  <si>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</si>
  <si>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</si>
  <si>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</si>
  <si>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</si>
  <si>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</si>
  <si>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</si>
  <si>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</si>
  <si>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</si>
  <si>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</si>
  <si>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</si>
  <si>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</si>
  <si>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</si>
  <si>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</si>
  <si>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</si>
  <si>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</si>
  <si>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</si>
  <si>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</si>
  <si>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</si>
  <si>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</si>
  <si>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</si>
  <si>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</si>
  <si>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</si>
  <si>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</si>
  <si>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</si>
  <si>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</si>
  <si>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</si>
  <si>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</si>
  <si>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</si>
  <si>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</si>
  <si>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</si>
  <si>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</si>
  <si>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</si>
  <si>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</si>
  <si>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</si>
  <si>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</si>
  <si>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</si>
  <si>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</si>
  <si>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</si>
  <si>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</si>
  <si>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</si>
  <si>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</si>
  <si>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</si>
  <si>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</si>
  <si>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</si>
  <si>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</si>
  <si>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</si>
  <si>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</si>
  <si>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</si>
  <si>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</si>
  <si>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</si>
  <si>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</si>
  <si>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</si>
  <si>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</si>
  <si>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</si>
  <si>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</si>
  <si>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</si>
  <si>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</si>
  <si>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</si>
  <si>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</si>
  <si>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</si>
  <si>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</si>
  <si>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</si>
  <si>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</si>
  <si>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</si>
  <si>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</si>
  <si>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</si>
  <si>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</si>
  <si>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</si>
  <si>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</si>
  <si>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</si>
  <si>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</si>
  <si>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</si>
  <si>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</si>
  <si>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</si>
  <si>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</si>
  <si>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</si>
  <si>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</si>
  <si>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</si>
  <si>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</si>
  <si>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</si>
  <si>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</si>
  <si>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</si>
  <si>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</si>
  <si>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</si>
  <si>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</si>
  <si>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</si>
  <si>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</si>
  <si>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</si>
  <si>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</si>
  <si>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</si>
  <si>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</si>
  <si>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</si>
  <si>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</si>
  <si>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</si>
  <si>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</si>
  <si>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</si>
  <si>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</si>
  <si>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</si>
  <si>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</si>
  <si>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</si>
  <si>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</si>
  <si>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</si>
  <si>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</si>
  <si>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</si>
  <si>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</si>
  <si>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</si>
  <si>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</si>
  <si>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</si>
  <si>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</si>
  <si>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</si>
  <si>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</si>
  <si>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</si>
  <si>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</si>
  <si>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</si>
  <si>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</si>
  <si>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</si>
  <si>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</si>
  <si>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</si>
  <si>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</si>
  <si>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</si>
  <si>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</si>
  <si>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</si>
  <si>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</si>
  <si>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</si>
  <si>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</si>
  <si>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</si>
  <si>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</si>
  <si>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</si>
  <si>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</si>
  <si>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</si>
  <si>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</si>
  <si>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</si>
  <si>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</si>
  <si>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</si>
  <si>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</si>
  <si>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</si>
  <si>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</si>
  <si>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</si>
  <si>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</si>
  <si>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</si>
  <si>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</si>
  <si>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</si>
  <si>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</si>
  <si>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</si>
  <si>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</si>
  <si>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</si>
  <si>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</si>
  <si>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</si>
  <si>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</si>
  <si>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</si>
  <si>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</si>
  <si>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</si>
  <si>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</si>
  <si>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</si>
  <si>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</si>
  <si>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</si>
  <si>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</si>
  <si>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</si>
  <si>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</si>
  <si>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</si>
  <si>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</si>
  <si>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</si>
  <si>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</si>
  <si>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</si>
  <si>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</si>
  <si>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</si>
  <si>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</si>
  <si>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</si>
  <si>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</si>
  <si>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</si>
  <si>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</si>
  <si>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</si>
  <si>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</si>
  <si>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</si>
  <si>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</si>
  <si>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</si>
  <si>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</si>
  <si>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</si>
  <si>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</si>
  <si>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</si>
  <si>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</si>
  <si>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</si>
  <si>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</si>
  <si>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</si>
  <si>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</si>
  <si>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</si>
  <si>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</si>
  <si>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</si>
  <si>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</si>
  <si>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</si>
  <si>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</si>
  <si>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</si>
  <si>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</si>
  <si>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</si>
  <si>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</si>
  <si>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</si>
  <si>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</si>
  <si>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</si>
  <si>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</si>
  <si>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</si>
  <si>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</si>
  <si>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</si>
  <si>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</si>
  <si>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</si>
  <si>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</si>
  <si>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</si>
  <si>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</si>
  <si>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</si>
  <si>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</si>
  <si>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</si>
  <si>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</si>
  <si>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</si>
  <si>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</si>
  <si>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</si>
  <si>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</si>
  <si>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</si>
  <si>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</si>
  <si>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</si>
  <si>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</si>
  <si>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</si>
  <si>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</si>
  <si>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</si>
  <si>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</si>
  <si>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</si>
  <si>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</si>
  <si>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</si>
  <si>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</si>
  <si>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</si>
  <si>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</si>
  <si>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</si>
  <si>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</si>
  <si>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</si>
  <si>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</si>
  <si>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</si>
  <si>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</si>
  <si>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</si>
  <si>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</si>
  <si>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</si>
  <si>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</si>
  <si>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</si>
  <si>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</si>
  <si>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</si>
  <si>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</si>
  <si>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</si>
  <si>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</si>
  <si>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</si>
  <si>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</si>
  <si>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</si>
  <si>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</si>
  <si>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</si>
  <si>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</si>
  <si>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</si>
  <si>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</si>
  <si>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</si>
  <si>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</si>
  <si>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</si>
  <si>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</si>
  <si>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</si>
  <si>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</si>
  <si>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</si>
  <si>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</si>
  <si>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</si>
  <si>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</si>
  <si>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</si>
  <si>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</si>
  <si>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</si>
  <si>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</si>
  <si>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</si>
  <si>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</si>
  <si>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</si>
  <si>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</si>
  <si>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</si>
  <si>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</si>
  <si>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</si>
  <si>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</si>
  <si>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</si>
  <si>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</si>
  <si>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</si>
  <si>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</si>
  <si>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</si>
  <si>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</si>
  <si>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</si>
  <si>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</si>
  <si>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</si>
  <si>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</si>
  <si>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</si>
  <si>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</si>
  <si>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</si>
  <si>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</si>
  <si>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</si>
  <si>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</si>
  <si>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</si>
  <si>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</si>
  <si>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</si>
  <si>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</si>
  <si>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</si>
  <si>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</si>
  <si>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</si>
  <si>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</si>
  <si>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</si>
  <si>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</si>
  <si>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</si>
  <si>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</si>
  <si>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</si>
  <si>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</si>
  <si>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</si>
  <si>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</si>
  <si>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</si>
  <si>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</si>
  <si>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</si>
  <si>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</si>
  <si>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</si>
  <si>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</si>
  <si>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</si>
  <si>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</si>
  <si>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</si>
  <si>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</si>
  <si>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</si>
  <si>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</si>
  <si>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</si>
  <si>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</si>
  <si>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</si>
  <si>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</si>
  <si>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</si>
  <si>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</si>
  <si>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</si>
  <si>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</si>
  <si>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</si>
  <si>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</si>
  <si>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</si>
  <si>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</si>
  <si>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</si>
  <si>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</si>
  <si>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</si>
  <si>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</si>
  <si>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</si>
  <si>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</si>
  <si>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</si>
  <si>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</si>
  <si>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</si>
  <si>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</si>
  <si>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</si>
  <si>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</si>
  <si>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</si>
  <si>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</si>
  <si>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</si>
  <si>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</si>
  <si>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</si>
  <si>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</si>
  <si>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</si>
  <si>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</si>
  <si>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</si>
  <si>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</si>
  <si>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</si>
  <si>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</si>
  <si>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</si>
  <si>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</si>
  <si>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</si>
  <si>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</si>
  <si>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</si>
  <si>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</si>
  <si>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</si>
  <si>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</si>
  <si>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</si>
  <si>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</si>
  <si>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</si>
  <si>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</si>
  <si>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</si>
  <si>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</si>
  <si>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</si>
  <si>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</si>
  <si>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</si>
  <si>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</si>
  <si>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</si>
  <si>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</si>
  <si>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</si>
  <si>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</si>
  <si>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</si>
  <si>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</si>
  <si>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</si>
  <si>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</si>
  <si>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</si>
  <si>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</si>
  <si>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</si>
  <si>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</si>
  <si>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</si>
  <si>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</si>
  <si>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</si>
  <si>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</si>
  <si>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</si>
  <si>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</si>
  <si>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</si>
  <si>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</si>
  <si>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</si>
  <si>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</si>
  <si>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</si>
  <si>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</si>
  <si>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</si>
  <si>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</si>
  <si>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</si>
  <si>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</si>
  <si>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</si>
  <si>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</si>
  <si>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</si>
  <si>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</si>
  <si>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</si>
  <si>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</si>
  <si>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</si>
  <si>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</si>
  <si>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</si>
  <si>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</si>
  <si>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</si>
  <si>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</si>
  <si>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</si>
  <si>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</si>
  <si>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</si>
  <si>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</si>
  <si>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</si>
  <si>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</si>
  <si>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</si>
  <si>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</si>
  <si>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</si>
  <si>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</si>
  <si>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</si>
  <si>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</si>
  <si>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</si>
  <si>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</si>
  <si>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</si>
  <si>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</si>
  <si>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</si>
  <si>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</si>
  <si>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</si>
  <si>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</si>
  <si>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</si>
  <si>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</si>
  <si>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</si>
  <si>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</si>
  <si>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</si>
  <si>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</si>
  <si>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</si>
  <si>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</si>
  <si>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</si>
  <si>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</si>
  <si>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</si>
  <si>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</si>
  <si>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</si>
  <si>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</si>
  <si>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</si>
  <si>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</si>
  <si>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</si>
  <si>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</si>
  <si>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</si>
  <si>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</si>
  <si>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</si>
  <si>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</si>
  <si>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</si>
  <si>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</si>
  <si>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</si>
  <si>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</si>
  <si>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</si>
  <si>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</si>
  <si>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</si>
  <si>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</si>
  <si>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</si>
  <si>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</si>
  <si>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</si>
  <si>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</si>
  <si>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</si>
  <si>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</si>
  <si>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</si>
  <si>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</si>
  <si>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</si>
  <si>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</si>
  <si>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</si>
  <si>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</si>
  <si>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</si>
  <si>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</si>
  <si>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</si>
  <si>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</si>
  <si>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</si>
  <si>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</si>
  <si>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</si>
  <si>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</si>
  <si>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</si>
  <si>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</si>
  <si>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</si>
  <si>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</si>
  <si>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</si>
  <si>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</si>
  <si>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</si>
  <si>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</si>
  <si>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</si>
  <si>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</si>
  <si>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</si>
  <si>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</si>
  <si>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</si>
  <si>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</si>
  <si>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</si>
  <si>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</si>
  <si>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</si>
  <si>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</si>
  <si>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</si>
  <si>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</si>
  <si>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</si>
  <si>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</si>
  <si>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</si>
  <si>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</si>
  <si>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</si>
  <si>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</si>
  <si>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</si>
  <si>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</si>
  <si>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</si>
  <si>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</si>
  <si>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</si>
  <si>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</si>
  <si>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</si>
  <si>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</si>
  <si>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</si>
  <si>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</si>
  <si>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</si>
  <si>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</si>
  <si>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</si>
  <si>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</si>
  <si>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</si>
  <si>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</si>
  <si>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</si>
  <si>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</si>
  <si>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</si>
  <si>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</si>
  <si>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</si>
  <si>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</si>
  <si>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</si>
  <si>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</si>
  <si>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</si>
  <si>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</si>
  <si>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</si>
  <si>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</si>
  <si>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</si>
  <si>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</si>
  <si>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</si>
  <si>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</si>
  <si>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</si>
  <si>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</si>
  <si>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</si>
  <si>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</si>
  <si>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</si>
  <si>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</si>
  <si>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</si>
  <si>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</si>
  <si>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</si>
  <si>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</si>
  <si>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</si>
  <si>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</si>
  <si>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</si>
  <si>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</si>
  <si>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</si>
  <si>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</si>
  <si>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</si>
  <si>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</si>
  <si>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</si>
  <si>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</si>
  <si>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</si>
  <si>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</si>
  <si>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</si>
  <si>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</si>
  <si>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</si>
  <si>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</si>
  <si>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</si>
  <si>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</si>
  <si>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</si>
  <si>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</si>
  <si>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</si>
  <si>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</si>
  <si>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</si>
  <si>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</si>
  <si>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</si>
  <si>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</si>
  <si>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</si>
  <si>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</si>
  <si>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</si>
  <si>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</si>
  <si>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</si>
  <si>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</si>
  <si>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</si>
  <si>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</si>
  <si>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</si>
  <si>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</si>
  <si>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</si>
  <si>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</si>
  <si>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</si>
  <si>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</si>
  <si>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</si>
  <si>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</si>
  <si>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</si>
  <si>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</si>
  <si>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</si>
  <si>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</si>
  <si>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</si>
  <si>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</si>
  <si>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</si>
  <si>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</si>
  <si>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</si>
  <si>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</si>
  <si>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</si>
  <si>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</si>
  <si>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</si>
  <si>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</si>
  <si>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</si>
  <si>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</si>
  <si>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</si>
  <si>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</si>
  <si>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</si>
  <si>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</si>
  <si>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</si>
  <si>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</si>
  <si>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</si>
  <si>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</si>
  <si>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</si>
  <si>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</si>
  <si>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</si>
  <si>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</si>
  <si>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</si>
  <si>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</si>
  <si>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</si>
  <si>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</si>
  <si>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</si>
  <si>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</si>
  <si>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</si>
  <si>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</si>
  <si>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</si>
  <si>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</si>
  <si>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</si>
  <si>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</si>
  <si>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</si>
  <si>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</si>
  <si>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</si>
  <si>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</si>
  <si>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</si>
  <si>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</si>
  <si>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</si>
  <si>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</si>
  <si>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</si>
  <si>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</si>
  <si>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</si>
  <si>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</si>
  <si>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</si>
  <si>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</si>
  <si>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</si>
  <si>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</si>
  <si>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</si>
  <si>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</si>
  <si>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</si>
  <si>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</si>
  <si>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</si>
  <si>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</si>
  <si>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</si>
  <si>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</si>
  <si>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</si>
  <si>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</si>
  <si>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</si>
  <si>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</si>
  <si>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</si>
  <si>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</si>
  <si>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</si>
  <si>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</si>
  <si>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</si>
  <si>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</si>
  <si>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</si>
  <si>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</si>
  <si>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</si>
  <si>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</si>
  <si>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</si>
  <si>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</si>
  <si>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</si>
  <si>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</si>
  <si>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</si>
  <si>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</si>
  <si>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</si>
  <si>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</si>
  <si>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</si>
  <si>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</si>
  <si>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</si>
  <si>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</si>
  <si>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</si>
  <si>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</si>
  <si>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</si>
  <si>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</si>
  <si>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</si>
  <si>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</si>
  <si>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</si>
  <si>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</si>
  <si>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</si>
  <si>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</si>
  <si>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</si>
  <si>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</si>
  <si>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</si>
  <si>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</si>
  <si>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</si>
  <si>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</si>
  <si>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</si>
  <si>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</si>
  <si>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</si>
  <si>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</si>
  <si>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</si>
  <si>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</si>
  <si>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</si>
  <si>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</si>
  <si>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</si>
  <si>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</si>
  <si>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</si>
  <si>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</si>
  <si>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</si>
  <si>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</si>
  <si>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</si>
  <si>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</si>
  <si>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</si>
  <si>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</si>
  <si>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</si>
  <si>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</si>
  <si>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</si>
  <si>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</si>
  <si>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</si>
  <si>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</si>
  <si>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</si>
  <si>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</si>
  <si>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</si>
  <si>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</si>
  <si>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</si>
  <si>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</si>
  <si>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</si>
  <si>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</si>
  <si>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</si>
  <si>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</si>
  <si>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</si>
  <si>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</si>
  <si>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</si>
  <si>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</si>
  <si>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</si>
  <si>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</si>
  <si>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</si>
  <si>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</si>
  <si>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</si>
  <si>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</si>
  <si>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</si>
  <si>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</si>
  <si>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</si>
  <si>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</si>
  <si>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</si>
  <si>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</si>
  <si>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</si>
  <si>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</si>
  <si>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</si>
  <si>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</si>
  <si>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</si>
  <si>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</si>
  <si>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</si>
  <si>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</si>
  <si>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</si>
  <si>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</si>
  <si>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</si>
  <si>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</si>
  <si>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</si>
  <si>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</si>
  <si>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</si>
  <si>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</si>
  <si>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</si>
  <si>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</si>
  <si>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</si>
  <si>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</si>
  <si>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</si>
  <si>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</si>
  <si>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</si>
  <si>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</si>
  <si>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</si>
  <si>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</si>
  <si>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</si>
  <si>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</si>
  <si>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</si>
  <si>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</si>
  <si>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</si>
  <si>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</si>
  <si>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</si>
  <si>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</si>
  <si>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</si>
  <si>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</si>
  <si>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</si>
  <si>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</si>
  <si>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</si>
  <si>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</si>
  <si>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</si>
  <si>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</si>
  <si>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</si>
  <si>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</si>
  <si>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</si>
  <si>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</si>
  <si>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</si>
  <si>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</si>
  <si>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</si>
  <si>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</si>
  <si>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</si>
  <si>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</si>
  <si>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</si>
  <si>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</si>
  <si>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</si>
  <si>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</si>
  <si>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</si>
  <si>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</si>
  <si>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</si>
  <si>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</si>
  <si>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</si>
  <si>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</si>
  <si>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</si>
  <si>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</si>
  <si>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</si>
  <si>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</si>
  <si>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</si>
  <si>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</si>
  <si>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</si>
  <si>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</si>
  <si>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</si>
  <si>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</si>
  <si>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</si>
  <si>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</si>
  <si>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</si>
  <si>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</si>
  <si>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</si>
  <si>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</si>
  <si>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</si>
  <si>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</si>
  <si>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</si>
  <si>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</si>
  <si>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</si>
  <si>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</si>
  <si>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</si>
  <si>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</si>
  <si>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</si>
  <si>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</si>
  <si>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</si>
  <si>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</si>
  <si>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</si>
  <si>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</si>
  <si>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</si>
  <si>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</si>
  <si>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</si>
  <si>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</si>
  <si>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</si>
  <si>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</si>
  <si>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</si>
  <si>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</si>
  <si>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</si>
  <si>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</si>
  <si>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</si>
  <si>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</si>
  <si>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</si>
  <si>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</si>
  <si>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</si>
  <si>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</si>
  <si>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</si>
  <si>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</si>
  <si>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</si>
  <si>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</si>
  <si>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</si>
  <si>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</si>
  <si>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</si>
  <si>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</si>
  <si>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</si>
  <si>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</si>
  <si>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</si>
  <si>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</si>
  <si>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</si>
  <si>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</si>
  <si>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</si>
  <si>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</si>
  <si>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</si>
  <si>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</si>
  <si>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</si>
  <si>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</si>
  <si>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</si>
  <si>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</si>
  <si>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</si>
  <si>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</si>
  <si>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</si>
  <si>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</si>
  <si>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</si>
  <si>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</si>
  <si>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</si>
  <si>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</si>
  <si>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</si>
  <si>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</si>
  <si>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</si>
  <si>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</si>
  <si>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</si>
  <si>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</si>
  <si>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</si>
  <si>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</si>
  <si>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</si>
  <si>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</si>
  <si>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</si>
  <si>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</si>
  <si>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</si>
  <si>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</si>
  <si>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</si>
  <si>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</si>
  <si>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</si>
  <si>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</si>
  <si>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</si>
  <si>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</si>
  <si>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</si>
  <si>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</si>
  <si>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</si>
  <si>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</si>
  <si>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</si>
  <si>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</si>
  <si>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</si>
  <si>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</si>
  <si>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</si>
  <si>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</si>
  <si>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</si>
  <si>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</si>
  <si>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</si>
  <si>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</si>
  <si>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</si>
  <si>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</si>
  <si>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</si>
  <si>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</si>
  <si>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</si>
  <si>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</si>
  <si>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</si>
  <si>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</si>
  <si>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</si>
  <si>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</si>
  <si>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</si>
  <si>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</si>
  <si>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</si>
  <si>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</si>
  <si>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</si>
  <si>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</si>
  <si>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</si>
  <si>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</si>
  <si>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</si>
  <si>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</si>
  <si>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</si>
  <si>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</si>
  <si>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</si>
  <si>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</si>
  <si>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</si>
  <si>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</si>
  <si>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</si>
  <si>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</si>
  <si>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</si>
  <si>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</si>
  <si>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</si>
  <si>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</si>
  <si>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</si>
  <si>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</si>
  <si>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</si>
  <si>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</si>
  <si>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</si>
  <si>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</si>
  <si>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</si>
  <si>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</si>
  <si>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</si>
  <si>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</si>
  <si>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</si>
  <si>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</si>
  <si>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</si>
  <si>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</si>
  <si>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</si>
  <si>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</si>
  <si>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</si>
  <si>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</si>
  <si>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</si>
  <si>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</si>
  <si>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</si>
  <si>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</si>
  <si>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</si>
  <si>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</si>
  <si>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</si>
  <si>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</si>
  <si>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</si>
  <si>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</si>
  <si>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</si>
  <si>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</si>
  <si>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</si>
  <si>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</si>
  <si>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</si>
  <si>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</si>
  <si>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</si>
  <si>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</si>
  <si>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</si>
  <si>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</si>
  <si>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</si>
  <si>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</si>
  <si>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</si>
  <si>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</si>
  <si>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</si>
  <si>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</si>
  <si>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</si>
  <si>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</si>
  <si>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</si>
  <si>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</si>
  <si>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</si>
  <si>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</si>
  <si>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</si>
  <si>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</si>
  <si>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</si>
  <si>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</si>
  <si>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</si>
  <si>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</si>
  <si>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</si>
  <si>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</si>
  <si>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</si>
  <si>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</si>
  <si>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</si>
  <si>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</si>
  <si>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</si>
  <si>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</si>
  <si>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</si>
  <si>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</si>
  <si>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</si>
  <si>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</si>
  <si>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</si>
  <si>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</si>
  <si>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</si>
  <si>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</si>
  <si>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</si>
  <si>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</si>
  <si>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</si>
  <si>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</si>
  <si>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</si>
  <si>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</si>
  <si>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</si>
  <si>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</si>
  <si>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</si>
  <si>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</si>
  <si>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</si>
  <si>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</si>
  <si>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</si>
  <si>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</si>
  <si>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</si>
  <si>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</si>
  <si>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</si>
  <si>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</si>
  <si>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</si>
  <si>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</si>
  <si>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</si>
  <si>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</si>
  <si>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</si>
  <si>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</si>
  <si>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</si>
  <si>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</si>
  <si>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</si>
  <si>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</si>
  <si>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</si>
  <si>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</si>
  <si>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</si>
  <si>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</si>
  <si>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</si>
  <si>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</si>
  <si>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</si>
  <si>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</si>
  <si>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</si>
  <si>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</si>
  <si>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</si>
  <si>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</si>
  <si>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</si>
  <si>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</si>
  <si>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</si>
  <si>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</si>
  <si>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</si>
  <si>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</si>
  <si>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</si>
  <si>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</si>
  <si>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</si>
  <si>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</si>
  <si>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</si>
  <si>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</si>
  <si>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</si>
  <si>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</si>
  <si>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</si>
  <si>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</si>
  <si>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</si>
  <si>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</si>
  <si>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</si>
  <si>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</si>
  <si>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</si>
  <si>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</si>
  <si>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</si>
  <si>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</si>
  <si>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</si>
  <si>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</si>
  <si>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</si>
  <si>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</si>
  <si>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</si>
  <si>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</si>
  <si>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</si>
  <si>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</si>
  <si>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</si>
  <si>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</si>
  <si>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</si>
  <si>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</si>
  <si>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</si>
  <si>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</si>
  <si>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</si>
  <si>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</si>
  <si>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</si>
  <si>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</si>
  <si>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</si>
  <si>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</si>
  <si>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</si>
  <si>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</si>
  <si>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</si>
  <si>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</si>
  <si>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</si>
  <si>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</si>
  <si>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</si>
  <si>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</si>
  <si>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</si>
  <si>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</si>
  <si>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</si>
  <si>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</si>
  <si>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</si>
  <si>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</si>
  <si>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</si>
  <si>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</si>
  <si>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</si>
  <si>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</si>
  <si>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</si>
  <si>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</si>
  <si>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</si>
  <si>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</si>
  <si>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</si>
  <si>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</si>
  <si>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</si>
  <si>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</si>
  <si>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</si>
  <si>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</si>
  <si>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</si>
  <si>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</si>
  <si>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</si>
  <si>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</si>
  <si>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</si>
  <si>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</si>
  <si>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</si>
  <si>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</si>
  <si>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</si>
  <si>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</si>
  <si>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</si>
  <si>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</si>
  <si>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</si>
  <si>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</si>
  <si>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</si>
  <si>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</si>
  <si>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</si>
  <si>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</si>
  <si>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</si>
  <si>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</si>
  <si>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</si>
  <si>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</si>
  <si>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</si>
  <si>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</si>
  <si>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</si>
  <si>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</si>
  <si>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</si>
  <si>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</si>
  <si>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</si>
  <si>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</si>
  <si>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</si>
  <si>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</si>
  <si>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</si>
  <si>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</si>
  <si>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</si>
  <si>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</si>
  <si>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</si>
  <si>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</si>
  <si>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</si>
  <si>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</si>
  <si>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</si>
  <si>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</si>
  <si>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</si>
  <si>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</si>
  <si>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</si>
  <si>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</si>
  <si>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</si>
  <si>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</si>
  <si>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</si>
  <si>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</si>
  <si>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</si>
  <si>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</si>
  <si>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</si>
  <si>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</si>
  <si>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</si>
  <si>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</si>
  <si>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</si>
  <si>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</si>
  <si>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</si>
  <si>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</si>
  <si>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</si>
  <si>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</si>
  <si>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</si>
  <si>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</si>
  <si>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</si>
  <si>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</si>
  <si>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</si>
  <si>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</si>
  <si>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</si>
  <si>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</si>
  <si>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</si>
  <si>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</si>
  <si>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</si>
  <si>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</si>
  <si>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</si>
  <si>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</si>
  <si>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</si>
  <si>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</si>
  <si>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</si>
  <si>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</si>
  <si>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</si>
  <si>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</si>
  <si>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</si>
  <si>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</si>
  <si>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</si>
  <si>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</si>
  <si>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</si>
  <si>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</si>
  <si>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</si>
  <si>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</si>
  <si>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</si>
  <si>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</si>
  <si>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</si>
  <si>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</si>
  <si>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</si>
  <si>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</si>
  <si>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</si>
  <si>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</si>
  <si>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</si>
  <si>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</si>
  <si>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</si>
  <si>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</si>
  <si>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</si>
  <si>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</si>
  <si>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</si>
  <si>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</si>
  <si>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</si>
  <si>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</si>
  <si>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</si>
  <si>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</si>
  <si>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</si>
  <si>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</si>
  <si>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</si>
  <si>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</si>
  <si>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</si>
  <si>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</si>
  <si>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</si>
  <si>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</si>
  <si>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</si>
  <si>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</si>
  <si>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</si>
  <si>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</si>
  <si>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</si>
  <si>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</si>
  <si>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</si>
  <si>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</si>
  <si>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</si>
  <si>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</si>
  <si>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</si>
  <si>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</si>
  <si>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</si>
  <si>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</si>
  <si>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</si>
  <si>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</si>
  <si>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</si>
  <si>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</si>
  <si>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</si>
  <si>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</si>
  <si>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</si>
  <si>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</si>
  <si>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</si>
  <si>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</si>
  <si>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</si>
  <si>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</si>
  <si>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</si>
  <si>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</si>
  <si>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</si>
  <si>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</si>
  <si>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</si>
  <si>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</si>
  <si>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</si>
  <si>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</si>
  <si>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</si>
  <si>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</si>
  <si>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</si>
  <si>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</si>
  <si>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</si>
  <si>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</si>
  <si>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</si>
  <si>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</si>
  <si>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</si>
  <si>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</si>
  <si>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</si>
  <si>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</si>
  <si>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</si>
  <si>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</si>
  <si>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</si>
  <si>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</si>
  <si>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</si>
  <si>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</si>
  <si>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</si>
  <si>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</si>
  <si>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</si>
  <si>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</si>
  <si>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</si>
  <si>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</si>
  <si>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</si>
  <si>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</si>
  <si>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</si>
  <si>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</si>
  <si>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</si>
  <si>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</si>
  <si>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</si>
  <si>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</si>
  <si>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</si>
  <si>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</si>
  <si>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</si>
  <si>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</si>
  <si>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</si>
  <si>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</si>
  <si>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</si>
  <si>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</si>
  <si>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</si>
  <si>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</si>
  <si>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</si>
  <si>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</si>
  <si>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</si>
  <si>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</si>
  <si>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</si>
  <si>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</si>
  <si>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</si>
  <si>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</si>
  <si>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</si>
  <si>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</si>
  <si>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</si>
  <si>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</si>
  <si>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</si>
  <si>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</si>
  <si>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</si>
  <si>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</si>
  <si>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</si>
  <si>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</si>
  <si>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</si>
  <si>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</si>
  <si>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</si>
  <si>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</si>
  <si>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</si>
  <si>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</si>
  <si>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</si>
  <si>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</si>
  <si>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</si>
  <si>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</si>
  <si>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</si>
  <si>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</si>
  <si>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</si>
  <si>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</si>
  <si>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</si>
  <si>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</si>
  <si>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</si>
  <si>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</si>
  <si>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</si>
  <si>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</si>
  <si>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</si>
  <si>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</si>
  <si>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</si>
  <si>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</si>
  <si>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</si>
  <si>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</si>
  <si>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</si>
  <si>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</si>
  <si>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</si>
  <si>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</si>
  <si>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</si>
  <si>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</si>
  <si>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</si>
  <si>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</si>
  <si>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</si>
  <si>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</si>
  <si>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</si>
  <si>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</si>
  <si>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</si>
  <si>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</si>
  <si>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</si>
  <si>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</si>
  <si>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</si>
  <si>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</si>
  <si>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</si>
  <si>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</si>
  <si>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</si>
  <si>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</si>
  <si>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</si>
  <si>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</si>
  <si>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</si>
  <si>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</si>
  <si>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</si>
  <si>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</si>
  <si>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</si>
  <si>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</si>
  <si>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</si>
  <si>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</si>
  <si>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</si>
  <si>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</si>
  <si>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</si>
  <si>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</si>
  <si>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</si>
  <si>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</si>
  <si>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</si>
  <si>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</si>
  <si>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</si>
  <si>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</si>
  <si>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</si>
  <si>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</si>
  <si>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</si>
  <si>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</si>
  <si>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</si>
  <si>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</si>
  <si>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</si>
  <si>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</si>
  <si>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</si>
  <si>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</si>
  <si>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</si>
  <si>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</si>
  <si>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</si>
  <si>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</si>
  <si>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</si>
  <si>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</si>
  <si>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</si>
  <si>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</si>
  <si>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</si>
  <si>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</si>
  <si>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</si>
  <si>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</si>
  <si>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</si>
  <si>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</si>
  <si>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</si>
  <si>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</si>
  <si>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</si>
  <si>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</si>
  <si>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</si>
  <si>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</si>
  <si>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</si>
  <si>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</si>
  <si>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</si>
  <si>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</si>
  <si>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</si>
  <si>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</si>
  <si>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</si>
  <si>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</si>
  <si>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</si>
  <si>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</si>
  <si>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</si>
  <si>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</si>
  <si>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</si>
  <si>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</si>
  <si>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</si>
  <si>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</si>
  <si>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</si>
  <si>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</si>
  <si>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</si>
  <si>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</si>
  <si>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</si>
  <si>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</si>
  <si>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</si>
  <si>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</si>
  <si>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</si>
  <si>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</si>
  <si>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</si>
  <si>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</si>
  <si>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</si>
  <si>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</si>
  <si>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</si>
  <si>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</si>
  <si>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</si>
  <si>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</si>
  <si>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</si>
  <si>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</si>
  <si>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</si>
  <si>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</si>
  <si>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</si>
  <si>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</si>
  <si>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</si>
  <si>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</si>
  <si>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</si>
  <si>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</si>
  <si>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</si>
  <si>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</si>
  <si>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</si>
  <si>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</si>
  <si>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</si>
  <si>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</si>
  <si>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</si>
  <si>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</si>
  <si>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</si>
  <si>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</si>
  <si>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</si>
  <si>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</si>
  <si>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</si>
  <si>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</si>
  <si>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</si>
  <si>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</si>
  <si>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</si>
  <si>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</si>
  <si>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</si>
  <si>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</si>
  <si>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</si>
  <si>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</si>
  <si>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</si>
  <si>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</si>
  <si>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</si>
  <si>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</si>
  <si>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</si>
  <si>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</si>
  <si>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</si>
  <si>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</si>
  <si>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</si>
  <si>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</si>
  <si>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</si>
  <si>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</si>
  <si>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</si>
  <si>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</si>
  <si>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</si>
  <si>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</si>
  <si>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</si>
  <si>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</si>
  <si>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</si>
  <si>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</si>
  <si>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</si>
  <si>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</si>
  <si>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</si>
  <si>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</si>
  <si>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</si>
  <si>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</si>
  <si>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</si>
  <si>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</si>
  <si>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</si>
  <si>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</si>
  <si>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</si>
  <si>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</si>
  <si>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</si>
  <si>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</si>
  <si>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</si>
  <si>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</si>
  <si>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</si>
  <si>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</si>
  <si>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</si>
  <si>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</si>
  <si>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</si>
  <si>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</si>
  <si>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</si>
  <si>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</si>
  <si>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</si>
  <si>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</si>
  <si>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</si>
  <si>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</si>
  <si>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</si>
  <si>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</si>
  <si>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</si>
  <si>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</si>
  <si>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</si>
  <si>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</si>
  <si>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</si>
  <si>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</si>
  <si>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</si>
  <si>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</si>
  <si>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</si>
  <si>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</si>
  <si>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</si>
  <si>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</si>
  <si>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</si>
  <si>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</si>
  <si>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</si>
  <si>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</si>
  <si>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</si>
  <si>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</si>
  <si>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</si>
  <si>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</si>
  <si>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</si>
  <si>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</si>
  <si>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</si>
  <si>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</si>
  <si>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</si>
  <si>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</si>
  <si>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</si>
  <si>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</si>
  <si>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</si>
  <si>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</si>
  <si>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</si>
  <si>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</si>
  <si>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</si>
  <si>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</si>
  <si>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</si>
  <si>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</si>
  <si>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</si>
  <si>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</si>
  <si>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</si>
  <si>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</si>
  <si>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</si>
  <si>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</si>
  <si>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</si>
  <si>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</si>
  <si>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</si>
  <si>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</si>
  <si>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</si>
  <si>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</si>
  <si>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</si>
  <si>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</si>
  <si>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</si>
  <si>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</si>
  <si>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</si>
  <si>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</si>
  <si>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</si>
  <si>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</si>
  <si>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</si>
  <si>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</si>
  <si>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</si>
  <si>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</si>
  <si>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</si>
  <si>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</si>
  <si>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</si>
  <si>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</si>
  <si>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</si>
  <si>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</si>
  <si>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</si>
  <si>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</si>
  <si>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</si>
  <si>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</si>
  <si>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</si>
  <si>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</si>
  <si>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</si>
  <si>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</si>
  <si>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</si>
  <si>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</si>
  <si>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</si>
  <si>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</si>
  <si>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</si>
  <si>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</si>
  <si>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</si>
  <si>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</si>
  <si>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</si>
  <si>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</si>
  <si>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</si>
  <si>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</si>
  <si>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</si>
  <si>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</si>
  <si>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</si>
  <si>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</si>
  <si>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</si>
  <si>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</si>
  <si>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</si>
  <si>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</si>
  <si>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</si>
  <si>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</si>
  <si>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</si>
  <si>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</si>
  <si>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</si>
  <si>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</si>
  <si>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</si>
  <si>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</si>
  <si>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</si>
  <si>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</si>
  <si>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</si>
  <si>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</si>
  <si>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</si>
  <si>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</si>
  <si>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</si>
  <si>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</si>
  <si>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</si>
  <si>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</si>
  <si>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</si>
  <si>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</si>
  <si>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</si>
  <si>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</si>
  <si>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</si>
  <si>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</si>
  <si>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</si>
  <si>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</si>
  <si>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</si>
  <si>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</si>
  <si>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</si>
  <si>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</si>
  <si>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</si>
  <si>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</si>
  <si>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</si>
  <si>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</si>
  <si>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</si>
  <si>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</si>
  <si>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</si>
  <si>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</si>
  <si>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</si>
  <si>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</si>
  <si>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</si>
  <si>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</si>
  <si>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</si>
  <si>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</si>
  <si>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</si>
  <si>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</si>
  <si>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</si>
  <si>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</si>
  <si>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</si>
  <si>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</si>
  <si>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</si>
  <si>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</si>
  <si>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</si>
  <si>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</si>
  <si>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</si>
  <si>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</si>
  <si>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</si>
  <si>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</si>
  <si>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</si>
  <si>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</si>
  <si>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</si>
  <si>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</si>
  <si>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</si>
  <si>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</si>
  <si>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</si>
  <si>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</si>
  <si>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</si>
  <si>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</si>
  <si>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</si>
  <si>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</si>
  <si>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</si>
  <si>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</si>
  <si>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</si>
  <si>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</si>
  <si>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</si>
  <si>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</si>
  <si>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</si>
  <si>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</si>
  <si>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</si>
  <si>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</si>
  <si>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</si>
  <si>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</si>
  <si>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</si>
  <si>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</si>
  <si>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</si>
  <si>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</si>
  <si>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</si>
  <si>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</si>
  <si>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</si>
  <si>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</si>
  <si>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</si>
  <si>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</si>
  <si>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</si>
  <si>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</si>
  <si>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</si>
  <si>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</si>
  <si>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</si>
  <si>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</si>
  <si>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</si>
  <si>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</si>
  <si>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</si>
  <si>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</si>
  <si>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</si>
  <si>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</si>
  <si>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</si>
  <si>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</si>
  <si>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</si>
  <si>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</si>
  <si>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</si>
  <si>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</si>
  <si>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</si>
  <si>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</si>
  <si>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</si>
  <si>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</si>
  <si>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</si>
  <si>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</si>
  <si>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</si>
  <si>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</si>
  <si>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</si>
  <si>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</si>
  <si>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</si>
  <si>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</si>
  <si>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</si>
  <si>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</si>
  <si>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</si>
  <si>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</si>
  <si>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</si>
  <si>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</si>
  <si>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</si>
  <si>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</si>
  <si>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</si>
  <si>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</si>
  <si>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</si>
  <si>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</si>
  <si>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</si>
  <si>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</si>
  <si>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</si>
  <si>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</si>
  <si>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</si>
  <si>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</si>
  <si>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</si>
  <si>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</si>
  <si>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</si>
  <si>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</si>
  <si>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</si>
  <si>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</si>
  <si>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</si>
  <si>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</si>
  <si>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</si>
  <si>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</si>
  <si>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</si>
  <si>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</si>
  <si>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</si>
  <si>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</si>
  <si>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</si>
  <si>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</si>
  <si>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</si>
  <si>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</si>
  <si>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</si>
  <si>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</si>
  <si>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</si>
  <si>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</si>
  <si>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</si>
  <si>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</si>
  <si>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</si>
  <si>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</si>
  <si>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</si>
  <si>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</si>
  <si>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</si>
  <si>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</si>
  <si>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</si>
  <si>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</si>
  <si>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</si>
  <si>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</si>
  <si>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</si>
  <si>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</si>
  <si>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</si>
  <si>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</si>
  <si>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</si>
  <si>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</si>
  <si>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</si>
  <si>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</si>
  <si>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</si>
  <si>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</si>
  <si>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</si>
  <si>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</si>
  <si>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</si>
  <si>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</si>
  <si>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</si>
  <si>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</si>
  <si>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</si>
  <si>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</si>
  <si>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</si>
  <si>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</si>
  <si>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</si>
  <si>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</si>
  <si>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</si>
  <si>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</si>
  <si>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</si>
  <si>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</si>
  <si>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</si>
  <si>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</si>
  <si>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</si>
  <si>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</si>
  <si>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</si>
  <si>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</si>
  <si>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</si>
  <si>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</si>
  <si>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</si>
  <si>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</si>
  <si>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</si>
  <si>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</si>
  <si>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</si>
  <si>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</si>
  <si>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</si>
  <si>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</si>
  <si>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</si>
  <si>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</si>
  <si>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</si>
  <si>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</si>
  <si>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</si>
  <si>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</si>
  <si>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</si>
  <si>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</si>
  <si>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</si>
  <si>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</si>
  <si>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</si>
  <si>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</si>
  <si>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</si>
  <si>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</si>
  <si>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</si>
  <si>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</si>
  <si>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</si>
  <si>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</si>
  <si>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</si>
  <si>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</si>
  <si>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</si>
  <si>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</si>
  <si>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</si>
  <si>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</si>
  <si>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</si>
  <si>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</si>
  <si>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</si>
  <si>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</si>
  <si>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</si>
  <si>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</si>
  <si>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</si>
  <si>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</si>
  <si>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</si>
  <si>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</si>
  <si>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</si>
  <si>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</si>
  <si>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</si>
  <si>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</si>
  <si>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</si>
  <si>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</si>
  <si>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</si>
  <si>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</si>
  <si>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</si>
  <si>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</si>
  <si>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</si>
  <si>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</si>
  <si>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</si>
  <si>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</si>
  <si>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</si>
  <si>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</si>
  <si>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</si>
  <si>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</si>
  <si>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</si>
  <si>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</si>
  <si>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</si>
  <si>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</si>
  <si>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</si>
  <si>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</si>
  <si>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</si>
  <si>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</si>
  <si>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</si>
  <si>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</si>
  <si>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</si>
  <si>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</si>
  <si>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</si>
  <si>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</si>
  <si>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</si>
  <si>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</si>
  <si>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</si>
  <si>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</si>
  <si>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</si>
  <si>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</si>
  <si>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</si>
  <si>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</si>
  <si>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</si>
  <si>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</si>
  <si>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</si>
  <si>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</si>
  <si>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</si>
  <si>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</si>
  <si>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</si>
  <si>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</si>
  <si>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</si>
  <si>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</si>
  <si>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</si>
  <si>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</si>
  <si>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</si>
  <si>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</si>
  <si>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</si>
  <si>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</si>
  <si>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</si>
  <si>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</si>
  <si>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</si>
  <si>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</si>
  <si>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</si>
  <si>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</si>
  <si>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</si>
  <si>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</si>
  <si>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</si>
  <si>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</si>
  <si>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</si>
  <si>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</si>
  <si>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</si>
  <si>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</si>
  <si>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</si>
  <si>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</si>
  <si>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</si>
  <si>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</si>
  <si>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</si>
  <si>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</si>
  <si>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</si>
  <si>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</si>
  <si>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</si>
  <si>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</si>
  <si>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</si>
  <si>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</si>
  <si>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</si>
  <si>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</si>
  <si>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</si>
  <si>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</si>
  <si>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</si>
  <si>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</si>
  <si>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</si>
  <si>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</si>
  <si>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</si>
  <si>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</si>
  <si>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</si>
  <si>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</si>
  <si>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</si>
  <si>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</si>
  <si>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</si>
  <si>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</si>
  <si>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</si>
  <si>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</si>
  <si>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</si>
  <si>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</si>
  <si>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</si>
  <si>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</si>
  <si>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</si>
  <si>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</si>
  <si>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</si>
  <si>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</si>
  <si>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</si>
  <si>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</si>
  <si>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</si>
  <si>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</si>
  <si>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</si>
  <si>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</si>
  <si>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</si>
  <si>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</si>
  <si>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</si>
  <si>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</si>
  <si>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</si>
  <si>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</si>
  <si>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</si>
  <si>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</si>
  <si>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</si>
  <si>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</si>
  <si>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</si>
  <si>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</si>
  <si>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</si>
  <si>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</si>
  <si>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</si>
  <si>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</si>
  <si>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</si>
  <si>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</si>
  <si>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</si>
  <si>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</si>
  <si>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</si>
  <si>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</si>
  <si>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</si>
  <si>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</si>
  <si>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</si>
  <si>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</si>
  <si>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</si>
  <si>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</si>
  <si>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</si>
  <si>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</si>
  <si>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</si>
  <si>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</si>
  <si>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</si>
  <si>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</si>
  <si>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</si>
  <si>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</si>
  <si>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</si>
  <si>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</si>
  <si>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</si>
  <si>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</si>
  <si>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</si>
  <si>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</si>
  <si>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</si>
  <si>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</si>
  <si>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</si>
  <si>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</si>
  <si>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</si>
  <si>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</si>
  <si>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</si>
  <si>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</si>
  <si>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</si>
  <si>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</si>
  <si>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</si>
  <si>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</si>
  <si>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</si>
  <si>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</si>
  <si>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</si>
  <si>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</si>
  <si>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</si>
  <si>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</si>
  <si>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</si>
  <si>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</si>
  <si>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</si>
  <si>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</si>
  <si>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</si>
  <si>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</si>
  <si>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</si>
  <si>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</si>
  <si>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</si>
  <si>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</si>
  <si>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</si>
  <si>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</si>
  <si>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</si>
  <si>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</si>
  <si>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</si>
  <si>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</si>
  <si>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</si>
  <si>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</si>
  <si>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</si>
  <si>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</si>
  <si>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</si>
  <si>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</si>
  <si>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</si>
  <si>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</si>
  <si>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</si>
  <si>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</si>
  <si>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</si>
  <si>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</si>
  <si>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</si>
  <si>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</si>
  <si>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</si>
  <si>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</si>
  <si>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</si>
  <si>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</si>
  <si>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</si>
  <si>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</si>
  <si>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</si>
  <si>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</si>
  <si>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</si>
  <si>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</si>
  <si>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</si>
  <si>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</si>
  <si>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</si>
  <si>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</si>
  <si>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</si>
  <si>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</si>
  <si>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</si>
  <si>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</si>
  <si>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</si>
  <si>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</si>
  <si>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</si>
  <si>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</si>
  <si>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</si>
  <si>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</si>
  <si>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</si>
  <si>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</si>
  <si>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</si>
  <si>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</si>
  <si>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</si>
  <si>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</si>
  <si>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</si>
  <si>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</si>
  <si>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</si>
  <si>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</si>
  <si>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</si>
  <si>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</si>
  <si>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</si>
  <si>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</si>
  <si>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</si>
  <si>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</si>
  <si>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</si>
  <si>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</si>
  <si>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</si>
  <si>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</si>
  <si>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</si>
  <si>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</si>
  <si>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</si>
  <si>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</si>
  <si>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</si>
  <si>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</si>
  <si>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</si>
  <si>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</si>
  <si>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</si>
  <si>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</si>
  <si>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</si>
  <si>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</si>
  <si>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</si>
  <si>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</si>
  <si>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</si>
  <si>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</si>
  <si>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</si>
  <si>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</si>
  <si>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</si>
  <si>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</si>
  <si>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</si>
  <si>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</si>
  <si>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</si>
  <si>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</si>
  <si>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</si>
  <si>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</si>
  <si>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</si>
  <si>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</si>
  <si>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</si>
  <si>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</si>
  <si>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</si>
  <si>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</si>
  <si>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</si>
  <si>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</si>
  <si>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</si>
  <si>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</si>
  <si>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</si>
  <si>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</si>
  <si>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</si>
  <si>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</si>
  <si>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</si>
  <si>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</si>
  <si>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</si>
  <si>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</si>
  <si>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</si>
  <si>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</si>
  <si>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</si>
  <si>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</si>
  <si>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</si>
  <si>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</si>
  <si>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</si>
  <si>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</si>
  <si>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</si>
  <si>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</si>
  <si>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</si>
  <si>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</si>
  <si>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</si>
  <si>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</si>
  <si>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</si>
  <si>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</si>
  <si>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</si>
  <si>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</si>
  <si>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</si>
  <si>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</si>
  <si>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</si>
  <si>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</si>
  <si>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</si>
  <si>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</si>
  <si>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</si>
  <si>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</si>
  <si>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</si>
  <si>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</si>
  <si>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</si>
  <si>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</si>
  <si>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</si>
  <si>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</si>
  <si>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</si>
  <si>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</si>
  <si>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</si>
  <si>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</si>
  <si>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</si>
  <si>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</si>
  <si>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</si>
  <si>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</si>
  <si>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</si>
  <si>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</si>
  <si>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</si>
  <si>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</si>
  <si>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</si>
  <si>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</si>
  <si>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</si>
  <si>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</si>
  <si>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</si>
  <si>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</si>
  <si>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</si>
  <si>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</si>
  <si>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</si>
  <si>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</si>
  <si>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</si>
  <si>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</si>
  <si>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</si>
  <si>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</si>
  <si>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</si>
  <si>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</si>
  <si>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</si>
  <si>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</si>
  <si>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</si>
  <si>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</si>
  <si>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</si>
  <si>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</si>
  <si>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</si>
  <si>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</si>
  <si>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</si>
  <si>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</si>
  <si>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</si>
  <si>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</si>
  <si>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</si>
  <si>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</si>
  <si>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</si>
  <si>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</si>
  <si>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</si>
  <si>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</si>
  <si>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</si>
  <si>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</si>
  <si>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</si>
  <si>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</si>
  <si>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</si>
  <si>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</si>
  <si>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</si>
  <si>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</si>
  <si>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</si>
  <si>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</si>
  <si>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</si>
  <si>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</si>
  <si>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</si>
  <si>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</si>
  <si>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</si>
  <si>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</si>
  <si>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</si>
  <si>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</si>
  <si>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</si>
  <si>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</si>
  <si>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</si>
  <si>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</si>
  <si>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</si>
  <si>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</si>
  <si>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</si>
  <si>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</si>
  <si>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</si>
  <si>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</si>
  <si>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</si>
  <si>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</si>
  <si>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</si>
  <si>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</si>
  <si>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</si>
  <si>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</si>
  <si>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</si>
  <si>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</si>
  <si>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</si>
  <si>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</si>
  <si>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</si>
  <si>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</si>
  <si>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</si>
  <si>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</si>
  <si>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</si>
  <si>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</si>
  <si>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</si>
  <si>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</si>
  <si>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</si>
  <si>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</si>
  <si>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</si>
  <si>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</si>
  <si>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</si>
  <si>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</si>
  <si>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</si>
  <si>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</si>
  <si>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</si>
  <si>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</si>
  <si>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</si>
  <si>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</si>
  <si>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</si>
  <si>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</si>
  <si>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</si>
  <si>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</si>
  <si>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</si>
  <si>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</si>
  <si>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</si>
  <si>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</si>
  <si>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</si>
  <si>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</si>
  <si>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</si>
  <si>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</si>
  <si>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</si>
  <si>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</si>
  <si>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</si>
  <si>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</si>
  <si>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</si>
  <si>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</si>
  <si>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</si>
  <si>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</si>
  <si>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</si>
  <si>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</si>
  <si>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</si>
  <si>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</si>
  <si>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</si>
  <si>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</si>
  <si>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</si>
  <si>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</si>
  <si>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</si>
  <si>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</si>
  <si>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</si>
  <si>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</si>
  <si>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</si>
  <si>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</si>
  <si>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</si>
  <si>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</si>
  <si>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</si>
  <si>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</si>
  <si>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</si>
  <si>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</si>
  <si>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</si>
  <si>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</si>
  <si>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</si>
  <si>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</si>
  <si>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</si>
  <si>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</si>
  <si>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</si>
  <si>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</si>
  <si>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</si>
  <si>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</si>
  <si>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</si>
  <si>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</si>
  <si>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</si>
  <si>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</si>
  <si>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</si>
  <si>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</si>
  <si>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</si>
  <si>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</si>
  <si>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</si>
  <si>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</si>
  <si>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</si>
  <si>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</si>
  <si>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</si>
  <si>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</si>
  <si>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</si>
  <si>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</si>
  <si>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</si>
  <si>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</si>
  <si>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</si>
  <si>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</si>
  <si>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</si>
  <si>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</si>
  <si>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</si>
  <si>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</si>
  <si>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</si>
  <si>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</si>
  <si>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</si>
  <si>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</si>
  <si>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</si>
  <si>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</si>
  <si>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</si>
  <si>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</si>
  <si>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</si>
  <si>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</si>
  <si>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</si>
  <si>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</si>
  <si>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</si>
  <si>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</si>
  <si>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</si>
  <si>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</si>
  <si>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</si>
  <si>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</si>
  <si>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</si>
  <si>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</si>
  <si>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</si>
  <si>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</si>
  <si>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</si>
  <si>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</si>
  <si>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</si>
  <si>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</si>
  <si>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</si>
  <si>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</si>
  <si>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</si>
  <si>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</si>
  <si>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</si>
  <si>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</si>
  <si>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</si>
  <si>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</si>
  <si>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</si>
  <si>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</si>
  <si>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</si>
  <si>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</si>
  <si>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</si>
  <si>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</si>
  <si>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</si>
  <si>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</si>
  <si>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</si>
  <si>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</si>
  <si>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</si>
  <si>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</si>
  <si>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</si>
  <si>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</si>
  <si>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</si>
  <si>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</si>
  <si>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</si>
  <si>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</si>
  <si>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</si>
  <si>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</si>
  <si>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</si>
  <si>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</si>
  <si>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</si>
  <si>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</si>
  <si>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</si>
  <si>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</si>
  <si>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</si>
  <si>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</si>
  <si>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</si>
  <si>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</si>
  <si>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</si>
  <si>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</si>
  <si>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</si>
  <si>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</si>
  <si>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</si>
  <si>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</si>
  <si>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</si>
  <si>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</si>
  <si>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</si>
  <si>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</si>
  <si>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</si>
  <si>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</si>
  <si>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</si>
  <si>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</si>
  <si>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</si>
  <si>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</si>
  <si>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</si>
  <si>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</si>
  <si>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</si>
  <si>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</si>
  <si>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</si>
  <si>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</si>
  <si>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</si>
  <si>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</si>
  <si>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</si>
  <si>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</si>
  <si>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</si>
  <si>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</si>
  <si>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</si>
  <si>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</si>
  <si>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</si>
  <si>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</si>
  <si>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</si>
  <si>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</si>
  <si>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</si>
  <si>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</si>
  <si>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</si>
  <si>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</si>
  <si>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</si>
  <si>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</si>
  <si>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</si>
  <si>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</si>
  <si>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</si>
  <si>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</si>
  <si>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</si>
  <si>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</si>
  <si>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</si>
  <si>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</si>
  <si>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</si>
  <si>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</si>
  <si>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</si>
  <si>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</si>
  <si>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</si>
  <si>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</si>
  <si>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</si>
  <si>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</si>
  <si>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</si>
  <si>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</si>
  <si>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</si>
  <si>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</si>
  <si>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</si>
  <si>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</si>
  <si>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</si>
  <si>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</si>
  <si>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</si>
  <si>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</si>
  <si>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</si>
  <si>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</si>
  <si>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</si>
  <si>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</si>
  <si>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</si>
  <si>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</si>
  <si>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</si>
  <si>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</si>
  <si>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</si>
  <si>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</si>
  <si>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</si>
  <si>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</si>
  <si>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</si>
  <si>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</si>
  <si>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</si>
  <si>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</si>
  <si>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</si>
  <si>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</si>
  <si>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</si>
  <si>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</si>
  <si>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</si>
  <si>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</si>
  <si>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</si>
  <si>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</si>
  <si>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</si>
  <si>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</si>
  <si>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</si>
  <si>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</si>
  <si>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</si>
  <si>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</si>
  <si>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</si>
  <si>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</si>
  <si>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</si>
  <si>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</si>
  <si>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</si>
  <si>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</si>
  <si>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</si>
  <si>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</si>
  <si>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</si>
  <si>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</si>
  <si>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</si>
  <si>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</si>
  <si>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</si>
  <si>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</si>
  <si>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</si>
  <si>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</si>
  <si>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</si>
  <si>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</si>
  <si>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</si>
  <si>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</si>
  <si>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</si>
  <si>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</si>
  <si>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</si>
  <si>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</si>
  <si>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</si>
  <si>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</si>
  <si>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</si>
  <si>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</si>
  <si>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</si>
  <si>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</si>
  <si>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</si>
  <si>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</si>
  <si>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</si>
  <si>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</si>
  <si>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</si>
  <si>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</si>
  <si>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</si>
  <si>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</si>
  <si>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</si>
  <si>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</si>
  <si>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</si>
  <si>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</si>
  <si>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</si>
  <si>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</si>
  <si>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</si>
  <si>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</si>
  <si>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</si>
  <si>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</si>
  <si>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</si>
  <si>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</si>
  <si>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</si>
  <si>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</si>
  <si>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</si>
  <si>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</si>
  <si>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</si>
  <si>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</si>
  <si>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</si>
  <si>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</si>
  <si>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</si>
  <si>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</si>
  <si>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</si>
  <si>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</si>
  <si>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</si>
  <si>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</si>
  <si>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</si>
  <si>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</si>
  <si>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</si>
  <si>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</si>
  <si>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</si>
  <si>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</si>
  <si>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</si>
  <si>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</si>
  <si>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</si>
  <si>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</si>
  <si>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</si>
  <si>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</si>
  <si>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</si>
  <si>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</si>
  <si>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</si>
  <si>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</si>
  <si>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</si>
  <si>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</si>
  <si>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</si>
  <si>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</si>
  <si>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</si>
  <si>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</si>
  <si>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</si>
  <si>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</si>
  <si>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</si>
  <si>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</si>
  <si>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</si>
  <si>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</si>
  <si>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</si>
  <si>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</si>
  <si>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</si>
  <si>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</si>
  <si>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</si>
  <si>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</si>
  <si>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</si>
  <si>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</si>
  <si>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</si>
  <si>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</si>
  <si>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</si>
  <si>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</si>
  <si>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</si>
  <si>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</si>
  <si>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</si>
  <si>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</si>
  <si>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</si>
  <si>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</si>
  <si>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</si>
  <si>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</si>
  <si>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</si>
  <si>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</si>
  <si>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</si>
  <si>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</si>
  <si>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</si>
  <si>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</si>
  <si>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</si>
  <si>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</si>
  <si>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</si>
  <si>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</si>
  <si>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</si>
  <si>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</si>
  <si>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</si>
  <si>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</si>
  <si>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</si>
  <si>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</si>
  <si>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</si>
  <si>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</si>
  <si>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</si>
  <si>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</si>
  <si>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</si>
  <si>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</si>
  <si>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</si>
  <si>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</si>
  <si>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</si>
  <si>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</si>
  <si>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</si>
  <si>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</si>
  <si>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</si>
  <si>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</si>
  <si>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</si>
  <si>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</si>
  <si>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</si>
  <si>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</si>
  <si>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</si>
  <si>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</si>
  <si>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</si>
  <si>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</si>
  <si>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</si>
  <si>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</si>
  <si>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</si>
  <si>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</si>
  <si>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</si>
  <si>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</si>
  <si>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</si>
  <si>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</si>
  <si>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</si>
  <si>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</si>
  <si>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</si>
  <si>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</si>
  <si>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</si>
  <si>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</si>
  <si>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</si>
  <si>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</si>
  <si>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</si>
  <si>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</si>
  <si>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</si>
  <si>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</si>
  <si>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</si>
  <si>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</si>
  <si>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</si>
  <si>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</si>
  <si>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</si>
  <si>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</si>
  <si>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</si>
  <si>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</si>
  <si>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</si>
  <si>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</si>
  <si>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</si>
  <si>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</si>
  <si>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</si>
  <si>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</si>
  <si>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</si>
  <si>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</si>
  <si>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</si>
  <si>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</si>
  <si>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</si>
  <si>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</si>
  <si>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</si>
  <si>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</si>
  <si>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</si>
  <si>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</si>
  <si>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</si>
  <si>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</si>
  <si>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</si>
  <si>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</si>
  <si>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</si>
  <si>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</si>
  <si>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</si>
  <si>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</si>
  <si>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</si>
  <si>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</si>
  <si>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</si>
  <si>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</si>
  <si>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</si>
  <si>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</si>
  <si>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</si>
  <si>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</si>
  <si>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</si>
  <si>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</si>
  <si>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</si>
  <si>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</si>
  <si>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</si>
  <si>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</si>
  <si>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</si>
  <si>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</si>
  <si>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</si>
  <si>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</si>
  <si>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</si>
  <si>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</si>
  <si>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</si>
  <si>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</si>
  <si>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</si>
  <si>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</si>
  <si>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</si>
  <si>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</si>
  <si>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</si>
  <si>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</si>
  <si>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</si>
  <si>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</si>
  <si>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</si>
  <si>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</si>
  <si>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</si>
  <si>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</si>
  <si>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</si>
  <si>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</si>
  <si>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</si>
  <si>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</si>
  <si>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</si>
  <si>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</si>
  <si>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</si>
  <si>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</si>
  <si>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</si>
  <si>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</si>
  <si>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</si>
  <si>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</si>
  <si>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</si>
  <si>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</si>
  <si>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</si>
  <si>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</si>
  <si>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</si>
  <si>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</si>
  <si>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</si>
  <si>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</si>
  <si>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</si>
  <si>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</si>
  <si>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</si>
  <si>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</si>
  <si>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</si>
  <si>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</si>
  <si>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</si>
  <si>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</si>
  <si>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</si>
  <si>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</si>
  <si>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</si>
  <si>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</si>
  <si>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</si>
  <si>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</si>
  <si>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</si>
  <si>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</si>
  <si>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</si>
  <si>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</si>
  <si>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</si>
  <si>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</si>
  <si>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</si>
  <si>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</si>
  <si>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</si>
  <si>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</si>
  <si>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</si>
  <si>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</si>
  <si>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</si>
  <si>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</si>
  <si>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</si>
  <si>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</si>
  <si>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</si>
  <si>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</si>
  <si>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</si>
  <si>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</si>
  <si>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</si>
  <si>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</si>
  <si>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</si>
  <si>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</si>
  <si>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</si>
  <si>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</si>
  <si>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</si>
  <si>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</si>
  <si>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</si>
  <si>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</si>
  <si>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</si>
  <si>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</si>
  <si>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</si>
  <si>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</si>
  <si>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</si>
  <si>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</si>
  <si>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</si>
  <si>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</si>
  <si>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</si>
  <si>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</si>
  <si>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</si>
  <si>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</si>
  <si>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</si>
  <si>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</si>
  <si>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</si>
  <si>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</si>
  <si>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</si>
  <si>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</si>
  <si>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</si>
  <si>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</si>
  <si>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</si>
  <si>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</si>
  <si>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</si>
  <si>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</si>
  <si>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</si>
  <si>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</si>
  <si>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</si>
  <si>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</si>
  <si>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</si>
  <si>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</si>
  <si>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</si>
  <si>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</si>
  <si>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</si>
  <si>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</si>
  <si>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</si>
  <si>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</si>
  <si>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</si>
  <si>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</si>
  <si>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</si>
  <si>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</si>
  <si>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</si>
  <si>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</si>
  <si>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</si>
  <si>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</si>
  <si>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</si>
  <si>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</si>
  <si>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</si>
  <si>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</si>
  <si>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</si>
  <si>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</si>
  <si>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</si>
  <si>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</si>
  <si>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</si>
  <si>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</si>
  <si>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</si>
  <si>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</si>
  <si>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</si>
  <si>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</si>
  <si>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</si>
  <si>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</si>
  <si>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</si>
  <si>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</si>
  <si>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</si>
  <si>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</si>
  <si>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</si>
  <si>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</si>
  <si>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</si>
  <si>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</si>
  <si>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</si>
  <si>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</si>
  <si>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</si>
  <si>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</si>
  <si>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</si>
  <si>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</si>
  <si>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</si>
  <si>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</si>
  <si>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</si>
  <si>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</si>
  <si>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</si>
  <si>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</si>
  <si>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</si>
  <si>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</si>
  <si>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</si>
  <si>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</si>
  <si>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</si>
  <si>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</si>
  <si>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</si>
  <si>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</si>
  <si>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</si>
  <si>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</si>
  <si>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</si>
  <si>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</si>
  <si>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</si>
  <si>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</si>
  <si>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</si>
  <si>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</si>
  <si>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</si>
  <si>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</si>
  <si>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</si>
  <si>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</si>
  <si>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</si>
  <si>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</si>
  <si>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</si>
  <si>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</si>
  <si>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</si>
  <si>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</si>
  <si>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</si>
  <si>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</si>
  <si>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</si>
  <si>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</si>
  <si>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</si>
  <si>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</si>
  <si>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</si>
  <si>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</si>
  <si>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</si>
  <si>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</si>
  <si>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</si>
  <si>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</si>
  <si>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</si>
  <si>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</si>
  <si>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</si>
  <si>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</si>
  <si>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</si>
  <si>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</si>
  <si>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</si>
  <si>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</si>
  <si>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</si>
  <si>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</si>
  <si>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</si>
  <si>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</si>
  <si>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</si>
  <si>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</si>
  <si>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</si>
  <si>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</si>
  <si>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</si>
  <si>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</si>
  <si>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</si>
  <si>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</si>
  <si>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</si>
  <si>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</si>
  <si>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</si>
  <si>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</si>
  <si>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</si>
  <si>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</si>
  <si>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</si>
  <si>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</si>
  <si>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</si>
  <si>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</si>
  <si>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</si>
  <si>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</si>
  <si>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</si>
  <si>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</si>
  <si>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</si>
  <si>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</si>
  <si>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</si>
  <si>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</si>
  <si>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</si>
  <si>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</si>
  <si>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</si>
  <si>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</si>
  <si>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</si>
  <si>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</si>
  <si>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</si>
  <si>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</si>
  <si>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</si>
  <si>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</si>
  <si>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</si>
  <si>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</si>
  <si>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</si>
  <si>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</si>
  <si>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</si>
  <si>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</si>
  <si>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</si>
  <si>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</si>
  <si>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</si>
  <si>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</si>
  <si>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</si>
  <si>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</si>
  <si>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</si>
  <si>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</si>
  <si>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</si>
  <si>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</si>
  <si>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</si>
  <si>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</si>
  <si>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</si>
  <si>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</si>
  <si>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</si>
  <si>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</si>
  <si>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</si>
  <si>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</si>
  <si>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</si>
  <si>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</si>
  <si>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</si>
  <si>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</si>
  <si>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</si>
  <si>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</si>
  <si>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</si>
  <si>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</si>
  <si>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</si>
  <si>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</si>
  <si>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</si>
  <si>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</si>
  <si>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</si>
  <si>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</si>
  <si>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</si>
  <si>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</si>
  <si>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</si>
  <si>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</si>
  <si>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</si>
  <si>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</si>
  <si>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</si>
  <si>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</si>
  <si>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</si>
  <si>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</si>
  <si>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</si>
  <si>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</si>
  <si>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</si>
  <si>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</si>
  <si>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</si>
  <si>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</si>
  <si>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</si>
  <si>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</si>
  <si>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</si>
  <si>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</si>
  <si>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</si>
  <si>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</si>
  <si>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</si>
  <si>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</si>
  <si>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</si>
  <si>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</si>
  <si>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</si>
  <si>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</si>
  <si>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</si>
  <si>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</si>
  <si>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</si>
  <si>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</si>
  <si>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</si>
  <si>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</si>
  <si>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</si>
  <si>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</si>
  <si>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</si>
  <si>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</si>
  <si>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</si>
  <si>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</si>
  <si>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</si>
  <si>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</si>
  <si>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</si>
  <si>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</si>
  <si>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</si>
  <si>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</si>
  <si>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</si>
  <si>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</si>
  <si>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</si>
  <si>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</si>
  <si>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</si>
  <si>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</si>
  <si>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</si>
  <si>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</si>
  <si>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</si>
  <si>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</si>
  <si>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</si>
  <si>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</si>
  <si>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</si>
  <si>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</si>
  <si>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</si>
  <si>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</si>
  <si>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</si>
  <si>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</si>
  <si>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</si>
  <si>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</si>
  <si>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</si>
  <si>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</si>
  <si>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</si>
  <si>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</si>
  <si>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</si>
  <si>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</si>
  <si>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</si>
  <si>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</si>
  <si>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</si>
  <si>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</si>
  <si>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</si>
  <si>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</si>
  <si>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</si>
  <si>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</si>
  <si>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</si>
  <si>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</si>
  <si>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</si>
  <si>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</si>
  <si>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</si>
  <si>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</si>
  <si>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</si>
  <si>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</si>
  <si>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</si>
  <si>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</si>
  <si>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</si>
  <si>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</si>
  <si>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</si>
  <si>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</si>
  <si>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</si>
  <si>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</si>
  <si>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</si>
  <si>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</si>
  <si>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</si>
  <si>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</si>
  <si>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</si>
  <si>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</si>
  <si>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</si>
  <si>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</si>
  <si>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</si>
  <si>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</si>
  <si>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</si>
  <si>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</si>
  <si>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</si>
  <si>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</si>
  <si>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</si>
  <si>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</si>
  <si>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</si>
  <si>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</si>
  <si>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</si>
  <si>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</si>
  <si>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</si>
  <si>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</si>
  <si>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</si>
  <si>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</si>
  <si>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</si>
  <si>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</si>
  <si>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</si>
  <si>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</si>
  <si>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</si>
  <si>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</si>
  <si>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</si>
  <si>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</si>
  <si>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</si>
  <si>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</si>
  <si>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</si>
  <si>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</si>
  <si>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</si>
  <si>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</si>
  <si>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</si>
  <si>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</si>
  <si>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</si>
  <si>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</si>
  <si>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</si>
  <si>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</si>
  <si>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</si>
  <si>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</si>
  <si>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</si>
  <si>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</si>
  <si>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</si>
  <si>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</si>
  <si>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</si>
  <si>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</si>
  <si>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</si>
  <si>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</si>
  <si>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</si>
  <si>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</si>
  <si>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</si>
  <si>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</si>
  <si>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</si>
  <si>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</si>
  <si>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</si>
  <si>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</si>
  <si>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</si>
  <si>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</si>
  <si>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</si>
  <si>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</si>
  <si>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</si>
  <si>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</si>
  <si>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</si>
  <si>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</si>
  <si>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</si>
  <si>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</si>
  <si>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</si>
  <si>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</si>
  <si>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</si>
  <si>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</si>
  <si>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</si>
  <si>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</si>
  <si>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</si>
  <si>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</si>
  <si>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</si>
  <si>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</si>
  <si>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</si>
  <si>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</si>
  <si>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</si>
  <si>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</si>
  <si>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</si>
  <si>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</si>
  <si>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</si>
  <si>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</si>
  <si>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</si>
  <si>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</si>
  <si>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</si>
  <si>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</si>
  <si>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</si>
  <si>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</si>
  <si>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</si>
  <si>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</si>
  <si>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</si>
  <si>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</si>
  <si>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</si>
  <si>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</si>
  <si>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</si>
  <si>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</si>
  <si>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</si>
  <si>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</si>
  <si>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</si>
  <si>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</si>
  <si>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</si>
  <si>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</si>
  <si>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</si>
  <si>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</si>
  <si>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</si>
  <si>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</si>
  <si>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</si>
  <si>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</si>
  <si>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</si>
  <si>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</si>
  <si>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</si>
  <si>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</si>
  <si>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</si>
  <si>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</si>
  <si>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</si>
  <si>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</si>
  <si>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</si>
  <si>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</si>
  <si>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</si>
  <si>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</si>
  <si>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</si>
  <si>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</si>
  <si>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</si>
  <si>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</si>
  <si>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</si>
  <si>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</si>
  <si>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</si>
  <si>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</si>
  <si>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</si>
  <si>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</si>
  <si>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</si>
  <si>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</si>
  <si>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</si>
  <si>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</si>
  <si>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</si>
  <si>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</si>
  <si>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</si>
  <si>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</si>
  <si>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</si>
  <si>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</si>
  <si>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</si>
  <si>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</si>
  <si>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</si>
  <si>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</si>
  <si>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</si>
  <si>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</si>
  <si>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</si>
  <si>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</si>
  <si>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</si>
  <si>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</si>
  <si>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</si>
  <si>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</si>
  <si>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</si>
  <si>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</si>
  <si>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</si>
  <si>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</si>
  <si>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</si>
  <si>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</si>
  <si>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</si>
  <si>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</si>
  <si>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</si>
  <si>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</si>
  <si>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</si>
  <si>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</si>
  <si>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</si>
  <si>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</si>
  <si>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</si>
  <si>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</si>
  <si>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</si>
  <si>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</si>
  <si>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</si>
  <si>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</si>
  <si>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</si>
  <si>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</si>
  <si>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</si>
  <si>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</si>
  <si>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</si>
  <si>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</si>
  <si>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</si>
  <si>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</si>
  <si>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</si>
  <si>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</si>
  <si>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</si>
  <si>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</si>
  <si>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</si>
  <si>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</si>
  <si>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</si>
  <si>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</si>
  <si>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</si>
  <si>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</si>
  <si>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</si>
  <si>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</si>
  <si>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</si>
  <si>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</si>
  <si>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</si>
  <si>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</si>
  <si>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</si>
  <si>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</si>
  <si>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</si>
  <si>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</si>
  <si>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</si>
  <si>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</si>
  <si>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</si>
  <si>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</si>
  <si>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</si>
  <si>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</si>
  <si>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</si>
  <si>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</si>
  <si>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</si>
  <si>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</si>
  <si>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</si>
  <si>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</si>
  <si>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</si>
  <si>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</si>
  <si>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</si>
  <si>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</si>
  <si>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</si>
  <si>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</si>
  <si>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</si>
  <si>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</si>
  <si>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</si>
  <si>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</si>
  <si>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</si>
  <si>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</si>
  <si>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</si>
  <si>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</si>
  <si>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</si>
  <si>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</si>
  <si>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</si>
  <si>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</si>
  <si>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</si>
  <si>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</si>
  <si>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</si>
  <si>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</si>
  <si>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</si>
  <si>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</si>
  <si>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</si>
  <si>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</si>
  <si>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</si>
  <si>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</si>
  <si>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</si>
  <si>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</si>
  <si>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</si>
  <si>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</si>
  <si>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</si>
  <si>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</si>
  <si>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</si>
  <si>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</si>
  <si>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</si>
  <si>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</si>
  <si>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</si>
  <si>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</si>
  <si>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</si>
  <si>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</si>
  <si>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</si>
  <si>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</si>
  <si>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</si>
  <si>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</si>
  <si>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</si>
  <si>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</si>
  <si>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</si>
  <si>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</si>
  <si>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</si>
  <si>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</si>
  <si>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</si>
  <si>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</si>
  <si>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</si>
  <si>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</si>
  <si>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</si>
  <si>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</si>
  <si>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</si>
  <si>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</si>
  <si>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</si>
  <si>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</si>
  <si>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</si>
  <si>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</si>
  <si>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</si>
  <si>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</si>
  <si>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</si>
  <si>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</si>
  <si>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</si>
  <si>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</si>
  <si>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</si>
  <si>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</si>
  <si>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</si>
  <si>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</si>
  <si>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</si>
  <si>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</si>
  <si>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</si>
  <si>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</si>
  <si>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</si>
  <si>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</si>
  <si>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</si>
  <si>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</si>
  <si>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</si>
  <si>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</si>
  <si>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</si>
  <si>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</si>
  <si>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</si>
  <si>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</si>
  <si>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</si>
  <si>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</si>
  <si>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</si>
  <si>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</si>
  <si>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</si>
  <si>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</si>
  <si>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</si>
  <si>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</si>
  <si>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</si>
  <si>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</si>
  <si>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</si>
  <si>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</si>
  <si>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</si>
  <si>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</si>
  <si>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</si>
  <si>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</si>
  <si>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</si>
  <si>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</si>
  <si>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</si>
  <si>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</si>
  <si>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</si>
  <si>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</si>
  <si>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</si>
  <si>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</si>
  <si>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</si>
  <si>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</si>
  <si>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</si>
  <si>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</si>
  <si>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</si>
  <si>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</si>
  <si>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</si>
  <si>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</si>
  <si>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</si>
  <si>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</si>
  <si>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</si>
  <si>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</si>
  <si>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</si>
  <si>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</si>
  <si>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</si>
  <si>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</si>
  <si>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</si>
  <si>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</si>
  <si>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</si>
  <si>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</si>
  <si>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</si>
  <si>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</si>
  <si>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</si>
  <si>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</si>
  <si>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</si>
  <si>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</si>
  <si>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</si>
  <si>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</si>
  <si>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</si>
  <si>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</si>
  <si>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</si>
  <si>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</si>
  <si>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</si>
  <si>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</si>
  <si>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</si>
  <si>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</si>
  <si>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</si>
  <si>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</si>
  <si>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</si>
  <si>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</si>
  <si>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</si>
  <si>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</si>
  <si>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</si>
  <si>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</si>
  <si>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</si>
  <si>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</si>
  <si>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</si>
  <si>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</si>
  <si>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</si>
  <si>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</si>
  <si>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</si>
  <si>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</si>
  <si>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</si>
  <si>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</si>
  <si>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</si>
  <si>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</si>
  <si>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</si>
  <si>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</si>
  <si>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</si>
  <si>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</si>
  <si>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</si>
  <si>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</si>
  <si>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</si>
  <si>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</si>
  <si>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</si>
  <si>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</si>
  <si>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</si>
  <si>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</si>
  <si>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</si>
  <si>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</si>
  <si>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</si>
  <si>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</si>
  <si>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</si>
  <si>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</si>
  <si>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</si>
  <si>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</si>
  <si>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</si>
  <si>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</si>
  <si>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</si>
  <si>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</si>
  <si>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</si>
  <si>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</si>
  <si>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</si>
  <si>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</si>
  <si>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</si>
  <si>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</si>
  <si>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</si>
  <si>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</si>
  <si>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</si>
  <si>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</si>
  <si>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</si>
  <si>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</si>
  <si>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</si>
  <si>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</si>
  <si>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</si>
  <si>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</si>
  <si>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</si>
  <si>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</si>
  <si>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</si>
  <si>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</si>
  <si>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</si>
  <si>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</si>
  <si>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</si>
  <si>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</si>
  <si>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</si>
  <si>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</si>
  <si>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</si>
  <si>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</si>
  <si>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</si>
  <si>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</si>
  <si>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</si>
  <si>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</si>
  <si>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</si>
  <si>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</si>
  <si>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</si>
  <si>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</si>
  <si>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</si>
  <si>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</si>
  <si>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</si>
  <si>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</si>
  <si>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</si>
  <si>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</si>
  <si>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</si>
  <si>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</si>
  <si>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</si>
  <si>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</si>
  <si>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</si>
  <si>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</si>
  <si>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</si>
  <si>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</si>
  <si>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</si>
  <si>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</si>
  <si>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</si>
  <si>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</si>
  <si>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</si>
  <si>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</si>
  <si>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</si>
  <si>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</si>
  <si>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</si>
  <si>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</si>
  <si>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</si>
  <si>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</si>
  <si>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</si>
  <si>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</si>
  <si>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</si>
  <si>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</si>
  <si>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</si>
  <si>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</si>
  <si>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</si>
  <si>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</si>
  <si>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</si>
  <si>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</si>
  <si>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</si>
  <si>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</si>
  <si>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</si>
  <si>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</si>
  <si>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</si>
  <si>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</si>
  <si>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</si>
  <si>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</si>
  <si>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</si>
  <si>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</si>
  <si>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</si>
  <si>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</si>
  <si>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</si>
  <si>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</si>
  <si>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</si>
  <si>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</si>
  <si>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</si>
  <si>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</si>
  <si>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</si>
  <si>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</si>
  <si>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</si>
  <si>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</si>
  <si>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</si>
  <si>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</si>
  <si>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</si>
  <si>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</si>
  <si>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</si>
  <si>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</si>
  <si>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</si>
  <si>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</si>
  <si>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</si>
  <si>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</si>
  <si>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</si>
  <si>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</si>
  <si>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</si>
  <si>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</si>
  <si>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</si>
  <si>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</si>
  <si>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</si>
  <si>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</si>
  <si>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</si>
  <si>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</si>
  <si>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</si>
  <si>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</si>
  <si>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</si>
  <si>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</si>
  <si>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</si>
  <si>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</si>
  <si>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</si>
  <si>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</si>
  <si>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</si>
  <si>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</si>
  <si>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</si>
  <si>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</si>
  <si>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</si>
  <si>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</si>
  <si>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</si>
  <si>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</si>
  <si>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</si>
  <si>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</si>
  <si>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</si>
  <si>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</si>
  <si>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</si>
  <si>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</si>
  <si>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</si>
  <si>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</si>
  <si>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</si>
  <si>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</si>
  <si>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</si>
  <si>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</si>
  <si>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</si>
  <si>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</si>
  <si>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</si>
  <si>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</si>
  <si>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</si>
  <si>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</si>
  <si>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</si>
  <si>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</si>
  <si>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</si>
  <si>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</si>
  <si>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</si>
  <si>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</si>
  <si>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</si>
  <si>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</si>
  <si>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</si>
  <si>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</si>
  <si>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</si>
  <si>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</si>
  <si>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</si>
  <si>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</si>
  <si>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</si>
  <si>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</si>
  <si>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</si>
  <si>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</si>
  <si>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</si>
  <si>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</si>
  <si>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</si>
  <si>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</si>
  <si>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</si>
  <si>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</si>
  <si>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</si>
  <si>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</si>
  <si>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</si>
  <si>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</si>
  <si>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</si>
  <si>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</si>
  <si>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</si>
  <si>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</si>
  <si>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</si>
  <si>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</si>
  <si>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</si>
  <si>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</si>
  <si>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</si>
  <si>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</si>
  <si>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</si>
  <si>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</si>
  <si>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</si>
  <si>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</si>
  <si>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</si>
  <si>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</si>
  <si>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</si>
  <si>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</si>
  <si>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</si>
  <si>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</si>
  <si>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</si>
  <si>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</si>
  <si>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</si>
  <si>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</si>
  <si>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</si>
  <si>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</si>
  <si>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</si>
  <si>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</si>
  <si>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</si>
  <si>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</si>
  <si>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</si>
  <si>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</si>
  <si>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</si>
  <si>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</si>
  <si>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</si>
  <si>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</si>
  <si>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</si>
  <si>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</si>
  <si>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</si>
  <si>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</si>
  <si>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</si>
  <si>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</si>
  <si>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</si>
  <si>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</si>
  <si>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</si>
  <si>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</si>
  <si>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</si>
  <si>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</si>
  <si>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</si>
  <si>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</si>
  <si>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</si>
  <si>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</si>
  <si>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</si>
  <si>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</si>
  <si>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</si>
  <si>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</si>
  <si>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</si>
  <si>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</si>
  <si>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</si>
  <si>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</si>
  <si>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</si>
  <si>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</si>
  <si>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</si>
  <si>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</si>
  <si>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</si>
  <si>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</si>
  <si>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</si>
  <si>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</si>
  <si>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</si>
  <si>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</si>
  <si>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</si>
  <si>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</si>
  <si>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</si>
  <si>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</si>
  <si>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</si>
  <si>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</si>
  <si>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</si>
  <si>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</si>
  <si>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</si>
  <si>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</si>
  <si>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</si>
  <si>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</si>
  <si>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</si>
  <si>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</si>
  <si>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</si>
  <si>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</si>
  <si>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</si>
  <si>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</si>
  <si>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</si>
  <si>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</si>
  <si>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</si>
  <si>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</si>
  <si>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</si>
  <si>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</si>
  <si>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</si>
  <si>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</si>
  <si>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</si>
  <si>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</si>
  <si>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</si>
  <si>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</si>
  <si>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</si>
  <si>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</si>
  <si>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</si>
  <si>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</si>
  <si>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</si>
  <si>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</si>
  <si>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</si>
  <si>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</si>
  <si>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</si>
  <si>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</si>
  <si>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</si>
  <si>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</si>
  <si>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</si>
  <si>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</si>
  <si>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</si>
  <si>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</si>
  <si>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</si>
  <si>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</si>
  <si>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</si>
  <si>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</si>
  <si>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</si>
  <si>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</si>
  <si>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</si>
  <si>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</si>
  <si>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</si>
  <si>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</si>
  <si>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</si>
  <si>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</si>
  <si>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</si>
  <si>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</si>
  <si>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</si>
  <si>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</si>
  <si>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</si>
  <si>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</si>
  <si>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</si>
  <si>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</si>
  <si>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</si>
  <si>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</si>
  <si>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</si>
  <si>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</si>
  <si>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</si>
  <si>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</si>
  <si>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</si>
  <si>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</si>
  <si>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</si>
  <si>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</si>
  <si>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</si>
  <si>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</si>
  <si>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</si>
  <si>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</si>
  <si>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</si>
  <si>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</si>
  <si>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</si>
  <si>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</si>
  <si>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</si>
  <si>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</si>
  <si>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</si>
  <si>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</si>
  <si>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</si>
  <si>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</si>
  <si>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</si>
  <si>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</si>
  <si>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</si>
  <si>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</si>
  <si>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</si>
  <si>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</si>
  <si>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</si>
  <si>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</si>
  <si>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</si>
  <si>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</si>
  <si>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</si>
  <si>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</si>
  <si>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</si>
  <si>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</si>
  <si>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</si>
  <si>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</si>
  <si>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</si>
  <si>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</si>
  <si>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</si>
  <si>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</si>
  <si>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</si>
  <si>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</si>
  <si>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</si>
  <si>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</si>
  <si>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</si>
  <si>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</si>
  <si>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</si>
  <si>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</si>
  <si>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</si>
  <si>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</si>
  <si>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</si>
  <si>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</si>
  <si>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</si>
  <si>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</si>
  <si>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</si>
  <si>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</si>
  <si>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</si>
  <si>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</si>
  <si>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</si>
  <si>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</si>
  <si>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</si>
  <si>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</si>
  <si>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</si>
  <si>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</si>
  <si>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</si>
  <si>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</si>
  <si>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</si>
  <si>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</si>
  <si>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</si>
  <si>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</si>
  <si>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</si>
  <si>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</si>
  <si>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</si>
  <si>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</si>
  <si>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</si>
  <si>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</si>
  <si>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</si>
  <si>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</si>
  <si>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</si>
  <si>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</si>
  <si>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</si>
  <si>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</si>
  <si>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</si>
  <si>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</si>
  <si>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</si>
  <si>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</si>
  <si>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</si>
  <si>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</si>
  <si>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</si>
  <si>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</si>
  <si>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</si>
  <si>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</si>
  <si>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</si>
  <si>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</si>
  <si>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</si>
  <si>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</si>
  <si>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</si>
  <si>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</si>
  <si>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</si>
  <si>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</si>
  <si>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</si>
  <si>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</si>
  <si>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</si>
  <si>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</si>
  <si>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</si>
  <si>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</si>
  <si>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</si>
  <si>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</si>
  <si>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</si>
  <si>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</si>
  <si>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</si>
  <si>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</si>
  <si>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</si>
  <si>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</si>
  <si>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</si>
  <si>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</si>
  <si>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</si>
  <si>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</si>
  <si>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</si>
  <si>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</si>
  <si>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</si>
  <si>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</si>
  <si>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</si>
  <si>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</si>
  <si>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</si>
  <si>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</si>
  <si>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</si>
  <si>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</si>
  <si>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</si>
  <si>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</si>
  <si>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</si>
  <si>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</si>
  <si>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</si>
  <si>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</si>
  <si>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</si>
  <si>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</si>
  <si>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</si>
  <si>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</si>
  <si>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</si>
  <si>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</si>
  <si>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</si>
  <si>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</si>
  <si>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</si>
  <si>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</si>
  <si>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</si>
  <si>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</si>
  <si>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</si>
  <si>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</si>
  <si>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</si>
  <si>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</si>
  <si>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</si>
  <si>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</si>
  <si>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</si>
  <si>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</si>
  <si>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</si>
  <si>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</si>
  <si>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</si>
  <si>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</si>
  <si>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</si>
  <si>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</si>
  <si>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</si>
  <si>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</si>
  <si>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</si>
  <si>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</si>
  <si>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</si>
  <si>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</si>
  <si>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</si>
  <si>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</si>
  <si>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</si>
  <si>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</si>
  <si>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</si>
  <si>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</si>
  <si>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</si>
  <si>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</si>
  <si>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</si>
  <si>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</si>
  <si>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</si>
  <si>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</si>
  <si>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</si>
  <si>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</si>
  <si>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</si>
  <si>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</si>
  <si>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</si>
  <si>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</si>
  <si>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</si>
  <si>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</si>
  <si>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</si>
  <si>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</si>
  <si>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</si>
  <si>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</si>
  <si>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</si>
  <si>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</si>
  <si>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</si>
  <si>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</si>
  <si>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</si>
  <si>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</si>
  <si>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</si>
  <si>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</si>
  <si>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</si>
  <si>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</si>
  <si>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</si>
  <si>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</si>
  <si>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</si>
  <si>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</si>
  <si>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</si>
  <si>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</si>
  <si>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</si>
  <si>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</si>
  <si>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</si>
  <si>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</si>
  <si>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</si>
  <si>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</si>
  <si>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</si>
  <si>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</si>
  <si>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</si>
  <si>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</si>
  <si>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</si>
  <si>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</si>
  <si>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</si>
  <si>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</si>
  <si>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</si>
  <si>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</si>
  <si>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</si>
  <si>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</si>
  <si>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</si>
  <si>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</si>
  <si>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</si>
  <si>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</si>
  <si>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</si>
  <si>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</si>
  <si>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</si>
  <si>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</si>
  <si>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</si>
  <si>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</si>
  <si>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</si>
  <si>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</si>
  <si>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</si>
  <si>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</si>
  <si>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</si>
  <si>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</si>
  <si>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</si>
  <si>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</si>
  <si>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</si>
  <si>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</si>
  <si>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</si>
  <si>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</si>
  <si>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</si>
  <si>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</si>
  <si>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</si>
  <si>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</si>
  <si>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</si>
  <si>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</si>
  <si>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</si>
  <si>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</si>
  <si>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</si>
  <si>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</si>
  <si>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</si>
  <si>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</si>
  <si>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</si>
  <si>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</si>
  <si>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</si>
  <si>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</si>
  <si>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</si>
  <si>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</si>
  <si>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</si>
  <si>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</si>
  <si>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</si>
  <si>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</si>
  <si>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</si>
  <si>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</si>
  <si>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</si>
  <si>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</si>
  <si>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</si>
  <si>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</si>
  <si>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</si>
  <si>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</si>
  <si>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</si>
  <si>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</si>
  <si>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</si>
  <si>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</si>
  <si>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</si>
  <si>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</si>
  <si>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</si>
  <si>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</si>
  <si>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</si>
  <si>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</si>
  <si>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</si>
  <si>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</si>
  <si>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</si>
  <si>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</si>
  <si>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</si>
  <si>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</si>
  <si>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</si>
  <si>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</si>
  <si>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</si>
  <si>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</si>
  <si>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</si>
  <si>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</si>
  <si>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</si>
  <si>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</si>
  <si>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</si>
  <si>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</si>
  <si>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</si>
  <si>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</si>
  <si>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</si>
  <si>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</si>
  <si>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</si>
  <si>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</si>
  <si>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</si>
  <si>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</si>
  <si>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</si>
  <si>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</si>
  <si>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</si>
  <si>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</si>
  <si>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</si>
  <si>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</si>
  <si>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</si>
  <si>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</si>
  <si>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</si>
  <si>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</si>
  <si>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</si>
  <si>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</si>
  <si>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</si>
  <si>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</si>
  <si>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</si>
  <si>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</si>
  <si>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</si>
  <si>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</si>
  <si>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</si>
  <si>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</si>
  <si>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</si>
  <si>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</si>
  <si>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</si>
  <si>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</si>
  <si>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</si>
  <si>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</si>
  <si>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</si>
  <si>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</si>
  <si>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</si>
  <si>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</si>
  <si>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</si>
  <si>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</si>
  <si>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</si>
  <si>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</si>
  <si>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</si>
  <si>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</si>
  <si>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</si>
  <si>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</si>
  <si>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</si>
  <si>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</si>
  <si>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</si>
  <si>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</si>
  <si>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</si>
  <si>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</si>
  <si>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</si>
  <si>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</si>
  <si>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</si>
  <si>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</si>
  <si>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</si>
  <si>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</si>
  <si>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</si>
  <si>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</si>
  <si>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</si>
  <si>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</si>
  <si>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</si>
  <si>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</si>
  <si>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</si>
  <si>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</si>
  <si>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</si>
  <si>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</si>
  <si>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</si>
  <si>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</si>
  <si>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</si>
  <si>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</si>
  <si>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</si>
  <si>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</si>
  <si>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</si>
  <si>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</si>
  <si>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</si>
  <si>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</si>
  <si>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</si>
  <si>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</si>
  <si>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</si>
  <si>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</si>
  <si>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</si>
  <si>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</si>
  <si>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</si>
  <si>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</si>
  <si>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</si>
  <si>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</si>
  <si>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</si>
  <si>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</si>
  <si>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</si>
  <si>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</si>
  <si>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</si>
  <si>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</si>
  <si>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</si>
  <si>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</si>
  <si>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</si>
  <si>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</si>
  <si>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</si>
  <si>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</si>
  <si>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</si>
  <si>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</si>
  <si>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</si>
  <si>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</si>
  <si>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</si>
  <si>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</si>
  <si>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</si>
  <si>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</si>
  <si>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</si>
  <si>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</si>
  <si>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</si>
  <si>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</si>
  <si>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</si>
  <si>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</si>
  <si>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</si>
  <si>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</si>
  <si>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</si>
  <si>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</si>
  <si>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</si>
  <si>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</si>
  <si>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</si>
  <si>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</si>
  <si>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</si>
  <si>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</si>
  <si>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</si>
  <si>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</si>
  <si>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</si>
  <si>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</si>
  <si>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</si>
  <si>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</si>
  <si>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</si>
  <si>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</si>
  <si>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</si>
  <si>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</si>
  <si>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</si>
  <si>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</si>
  <si>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</si>
  <si>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</si>
  <si>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</si>
  <si>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</si>
  <si>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</si>
  <si>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</si>
  <si>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</si>
  <si>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</si>
  <si>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</si>
  <si>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</si>
  <si>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</si>
  <si>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</si>
  <si>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</si>
  <si>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</si>
  <si>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</si>
  <si>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</si>
  <si>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</si>
  <si>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</si>
  <si>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</si>
  <si>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</si>
  <si>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</si>
  <si>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</si>
  <si>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</si>
  <si>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</si>
  <si>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</si>
  <si>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</si>
  <si>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</si>
  <si>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</si>
  <si>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</si>
  <si>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</si>
  <si>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</si>
  <si>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</si>
  <si>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</si>
  <si>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</si>
  <si>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</si>
  <si>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</si>
  <si>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</si>
  <si>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</si>
  <si>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</si>
  <si>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</si>
  <si>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</si>
  <si>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</si>
  <si>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</si>
  <si>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</si>
  <si>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</si>
  <si>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</si>
  <si>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</si>
  <si>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</si>
  <si>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</si>
  <si>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</si>
  <si>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</si>
  <si>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</si>
  <si>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</si>
  <si>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</si>
  <si>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</si>
  <si>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</si>
  <si>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</si>
  <si>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</si>
  <si>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</si>
  <si>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</si>
  <si>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</si>
  <si>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</si>
  <si>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</si>
  <si>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</si>
  <si>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</si>
  <si>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</si>
  <si>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</si>
  <si>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</si>
  <si>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</si>
  <si>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</si>
  <si>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</si>
  <si>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</si>
  <si>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</si>
  <si>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</si>
  <si>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</si>
  <si>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</si>
  <si>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</si>
  <si>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</si>
  <si>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</si>
  <si>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</si>
  <si>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</si>
  <si>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</si>
  <si>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</si>
  <si>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</si>
  <si>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</si>
  <si>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</si>
  <si>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</si>
  <si>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</si>
  <si>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</si>
  <si>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</si>
  <si>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</si>
  <si>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</si>
  <si>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</si>
  <si>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</si>
  <si>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</si>
  <si>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</si>
  <si>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</si>
  <si>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</si>
  <si>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</si>
  <si>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</si>
  <si>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</si>
  <si>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</si>
  <si>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</si>
  <si>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</si>
  <si>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</si>
  <si>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</si>
  <si>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</si>
  <si>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</si>
  <si>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</si>
  <si>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</si>
  <si>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</si>
  <si>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</si>
  <si>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</si>
  <si>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</si>
  <si>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</si>
  <si>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</si>
  <si>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</si>
  <si>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</si>
  <si>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</si>
  <si>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</si>
  <si>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</si>
  <si>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</si>
  <si>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</si>
  <si>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</si>
  <si>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</si>
  <si>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</si>
  <si>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</si>
  <si>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</si>
  <si>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</si>
  <si>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</si>
  <si>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</si>
  <si>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</si>
  <si>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</si>
  <si>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</si>
  <si>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</si>
  <si>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</si>
  <si>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</si>
  <si>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</si>
  <si>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</si>
  <si>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</si>
  <si>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</si>
  <si>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</si>
  <si>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</si>
  <si>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</si>
  <si>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</si>
  <si>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</si>
  <si>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</si>
  <si>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</si>
  <si>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</si>
  <si>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</si>
  <si>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</si>
  <si>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</si>
  <si>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</si>
  <si>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</si>
  <si>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</si>
  <si>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</si>
  <si>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</si>
  <si>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</si>
  <si>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</si>
  <si>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</si>
  <si>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</si>
  <si>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</si>
  <si>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</si>
  <si>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</si>
  <si>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</si>
  <si>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</si>
  <si>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</si>
  <si>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</si>
  <si>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</si>
  <si>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</si>
  <si>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</si>
  <si>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</si>
  <si>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</si>
  <si>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</si>
  <si>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</si>
  <si>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</si>
  <si>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</si>
  <si>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</si>
  <si>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</si>
  <si>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</si>
  <si>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</si>
  <si>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</si>
  <si>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</si>
  <si>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</si>
  <si>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</si>
  <si>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</si>
  <si>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</si>
  <si>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</si>
  <si>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</si>
  <si>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</si>
  <si>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</si>
  <si>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</si>
  <si>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</si>
  <si>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</si>
  <si>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</si>
  <si>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</si>
  <si>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</si>
  <si>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</si>
  <si>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</si>
  <si>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</si>
  <si>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</si>
  <si>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</si>
  <si>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</si>
  <si>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</si>
  <si>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</si>
  <si>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</si>
  <si>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</si>
  <si>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</si>
  <si>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</si>
  <si>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</si>
  <si>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</si>
  <si>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</si>
  <si>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</si>
  <si>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</si>
  <si>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</si>
  <si>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</si>
  <si>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</si>
  <si>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</si>
  <si>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</si>
  <si>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</si>
  <si>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</si>
  <si>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</si>
  <si>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</si>
  <si>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</si>
  <si>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</si>
  <si>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</si>
  <si>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</si>
  <si>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</si>
  <si>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</si>
  <si>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</si>
  <si>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</si>
  <si>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</si>
  <si>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</si>
  <si>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</si>
  <si>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</si>
  <si>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</si>
  <si>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</si>
  <si>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</si>
  <si>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</si>
  <si>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</si>
  <si>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</si>
  <si>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</si>
  <si>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</si>
  <si>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</si>
  <si>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</si>
  <si>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</si>
  <si>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</si>
  <si>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</si>
  <si>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</si>
  <si>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</si>
  <si>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</si>
  <si>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</si>
  <si>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</si>
  <si>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</si>
  <si>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</si>
  <si>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</si>
  <si>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</si>
  <si>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</si>
  <si>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</si>
  <si>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</si>
  <si>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</si>
  <si>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</si>
  <si>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</si>
  <si>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</si>
  <si>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</si>
  <si>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</si>
  <si>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</si>
  <si>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</si>
  <si>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</si>
  <si>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</si>
  <si>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</si>
  <si>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</si>
  <si>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</si>
  <si>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</si>
  <si>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</si>
  <si>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</si>
  <si>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</si>
  <si>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</si>
  <si>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</si>
  <si>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</si>
  <si>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</si>
  <si>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</si>
  <si>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</si>
  <si>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</si>
  <si>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</si>
  <si>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</si>
  <si>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</si>
  <si>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</si>
  <si>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</si>
  <si>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</si>
  <si>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</si>
  <si>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</si>
  <si>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</si>
  <si>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</si>
  <si>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</si>
  <si>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</si>
  <si>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</si>
  <si>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</si>
  <si>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</si>
  <si>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</si>
  <si>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</si>
  <si>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</si>
  <si>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</si>
  <si>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</si>
  <si>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</si>
  <si>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</si>
  <si>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</si>
  <si>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</si>
  <si>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</si>
  <si>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</si>
  <si>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</si>
  <si>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</si>
  <si>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</si>
  <si>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</si>
  <si>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</si>
  <si>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</si>
  <si>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</si>
  <si>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</si>
  <si>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</si>
  <si>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</si>
  <si>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</si>
  <si>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</si>
  <si>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</si>
  <si>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</si>
  <si>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</si>
  <si>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</si>
  <si>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</si>
  <si>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</si>
  <si>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</si>
  <si>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</si>
  <si>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</si>
  <si>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</si>
  <si>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</si>
  <si>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</si>
  <si>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</si>
  <si>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</si>
  <si>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</si>
  <si>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</si>
  <si>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</si>
  <si>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</si>
  <si>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</si>
  <si>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</si>
  <si>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</si>
  <si>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</si>
  <si>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</si>
  <si>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</si>
  <si>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</si>
  <si>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</si>
  <si>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</si>
  <si>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</si>
  <si>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</si>
  <si>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</si>
  <si>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</si>
  <si>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</si>
  <si>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</si>
  <si>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</si>
  <si>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</si>
  <si>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</si>
  <si>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</si>
  <si>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</si>
  <si>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</si>
  <si>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</si>
  <si>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</si>
  <si>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</si>
  <si>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</si>
  <si>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</si>
  <si>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</si>
  <si>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</si>
  <si>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</si>
  <si>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</si>
  <si>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</si>
  <si>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</si>
  <si>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</si>
  <si>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</si>
  <si>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</si>
  <si>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</si>
  <si>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</si>
  <si>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</si>
  <si>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</si>
  <si>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</si>
  <si>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</si>
  <si>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</si>
  <si>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</si>
  <si>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</si>
  <si>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</si>
  <si>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</si>
  <si>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</si>
  <si>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</si>
  <si>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</si>
  <si>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</si>
  <si>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</si>
  <si>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</si>
  <si>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</si>
  <si>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</si>
  <si>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</si>
  <si>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</si>
  <si>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</si>
  <si>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</si>
  <si>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</si>
  <si>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</si>
  <si>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</si>
  <si>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</si>
  <si>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</si>
  <si>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</si>
  <si>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</si>
  <si>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</si>
  <si>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</si>
  <si>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</si>
  <si>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</si>
  <si>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</si>
  <si>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</si>
  <si>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</si>
  <si>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</si>
  <si>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</si>
  <si>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</si>
  <si>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</si>
  <si>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</si>
  <si>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</si>
  <si>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</si>
  <si>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</si>
  <si>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</si>
  <si>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</si>
  <si>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</si>
  <si>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</si>
  <si>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</si>
  <si>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</si>
  <si>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</si>
  <si>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</si>
  <si>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</si>
  <si>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</si>
  <si>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</si>
  <si>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</si>
  <si>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</si>
  <si>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</si>
  <si>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</si>
  <si>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</si>
  <si>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</si>
  <si>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</si>
  <si>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</si>
  <si>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</si>
  <si>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</si>
  <si>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</si>
  <si>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</si>
  <si>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</si>
  <si>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</si>
  <si>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</si>
  <si>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</si>
  <si>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</si>
  <si>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</si>
  <si>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</si>
  <si>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</si>
  <si>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</si>
  <si>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</si>
  <si>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</si>
  <si>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</si>
  <si>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</si>
  <si>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</si>
  <si>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</si>
  <si>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</si>
  <si>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</si>
  <si>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</si>
  <si>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</si>
  <si>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</si>
  <si>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</si>
  <si>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</si>
  <si>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</si>
  <si>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</si>
  <si>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</si>
  <si>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</si>
  <si>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</si>
  <si>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</si>
  <si>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</si>
  <si>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</si>
  <si>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</si>
  <si>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</si>
  <si>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</si>
  <si>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</si>
  <si>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</si>
  <si>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</si>
  <si>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</si>
  <si>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</si>
  <si>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</si>
  <si>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</si>
  <si>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</si>
  <si>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</si>
  <si>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</si>
  <si>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</si>
  <si>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</si>
  <si>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</si>
  <si>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</si>
  <si>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</si>
  <si>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</si>
  <si>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</si>
  <si>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</si>
  <si>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</si>
  <si>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</si>
  <si>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</si>
  <si>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</si>
  <si>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</si>
  <si>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</si>
  <si>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</si>
  <si>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</si>
  <si>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</si>
  <si>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</si>
  <si>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</si>
  <si>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</si>
  <si>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</si>
  <si>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</si>
  <si>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</si>
  <si>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</si>
  <si>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</si>
  <si>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</si>
  <si>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</si>
  <si>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</si>
  <si>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</si>
  <si>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</si>
  <si>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</si>
  <si>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</si>
  <si>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</si>
  <si>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</si>
  <si>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</si>
  <si>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</si>
  <si>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</si>
  <si>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</si>
  <si>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</si>
  <si>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</si>
  <si>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</si>
  <si>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</si>
  <si>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</si>
  <si>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</si>
  <si>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</si>
  <si>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</si>
  <si>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</si>
  <si>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</si>
  <si>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</si>
  <si>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</si>
  <si>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</si>
  <si>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</si>
  <si>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</si>
  <si>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</si>
  <si>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</si>
  <si>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</si>
  <si>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</si>
  <si>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</si>
  <si>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</si>
  <si>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</si>
  <si>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</si>
  <si>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</si>
  <si>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</si>
  <si>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</si>
  <si>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</si>
  <si>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</si>
  <si>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</si>
  <si>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</si>
  <si>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</si>
  <si>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</si>
  <si>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</si>
  <si>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</si>
  <si>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</si>
  <si>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</si>
  <si>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</si>
  <si>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</si>
  <si>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</si>
  <si>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</si>
  <si>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</si>
  <si>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</si>
  <si>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</si>
  <si>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</si>
  <si>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</si>
  <si>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</si>
  <si>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</si>
  <si>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</si>
  <si>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</si>
  <si>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</si>
  <si>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</si>
  <si>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</si>
  <si>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</si>
  <si>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</si>
  <si>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</si>
  <si>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</si>
  <si>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</si>
  <si>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</si>
  <si>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</si>
  <si>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</si>
  <si>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</si>
  <si>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</si>
  <si>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</si>
  <si>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</si>
  <si>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</si>
  <si>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</si>
  <si>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</si>
  <si>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</si>
  <si>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</si>
  <si>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</si>
  <si>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</si>
  <si>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</si>
  <si>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</si>
  <si>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</si>
  <si>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</si>
  <si>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</si>
  <si>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</si>
  <si>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</si>
  <si>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</si>
  <si>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</si>
  <si>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</si>
  <si>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</si>
  <si>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</si>
  <si>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</si>
  <si>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</si>
  <si>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</si>
  <si>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</si>
  <si>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</si>
  <si>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</si>
  <si>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</si>
  <si>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</si>
  <si>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</si>
  <si>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</si>
  <si>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</si>
  <si>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</si>
  <si>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</si>
  <si>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</si>
  <si>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</si>
  <si>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</si>
  <si>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</si>
  <si>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</si>
  <si>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</si>
  <si>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</si>
  <si>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</si>
  <si>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</si>
  <si>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</si>
  <si>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</si>
  <si>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</si>
  <si>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</si>
  <si>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</si>
  <si>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</si>
  <si>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</si>
  <si>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</si>
  <si>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</si>
  <si>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</si>
  <si>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</si>
  <si>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</si>
  <si>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</si>
  <si>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</si>
  <si>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</si>
  <si>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</si>
  <si>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</si>
  <si>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</si>
  <si>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</si>
  <si>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</si>
  <si>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</si>
  <si>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</si>
  <si>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</si>
  <si>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</si>
  <si>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</si>
  <si>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</si>
  <si>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</si>
  <si>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</si>
  <si>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</si>
  <si>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</si>
  <si>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</si>
  <si>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</si>
  <si>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</si>
  <si>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</si>
  <si>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</si>
  <si>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</si>
  <si>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</si>
  <si>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</si>
  <si>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</si>
  <si>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</si>
  <si>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</si>
  <si>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</si>
  <si>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</si>
  <si>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</si>
  <si>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</si>
  <si>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</si>
  <si>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</si>
  <si>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</si>
  <si>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</si>
  <si>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</si>
  <si>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</si>
  <si>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</si>
  <si>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</si>
  <si>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</si>
  <si>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</si>
  <si>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</si>
  <si>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</si>
  <si>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</si>
  <si>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</si>
  <si>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</si>
  <si>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</si>
  <si>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</si>
  <si>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</si>
  <si>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</si>
  <si>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</si>
  <si>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</si>
  <si>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</si>
  <si>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</si>
  <si>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</si>
  <si>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</si>
  <si>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</si>
  <si>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</si>
  <si>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</si>
  <si>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</si>
  <si>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</si>
  <si>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</si>
  <si>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</si>
  <si>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</si>
  <si>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</si>
  <si>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</si>
  <si>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</si>
  <si>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</si>
  <si>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</si>
  <si>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</si>
  <si>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</si>
  <si>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</si>
  <si>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</si>
  <si>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</si>
  <si>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</si>
  <si>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</si>
  <si>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</si>
  <si>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</si>
  <si>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</si>
  <si>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</si>
  <si>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</si>
  <si>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</si>
  <si>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</si>
  <si>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</si>
  <si>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</si>
  <si>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</si>
  <si>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</si>
  <si>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</si>
  <si>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</si>
  <si>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</si>
  <si>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</si>
  <si>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</si>
  <si>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</si>
  <si>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</si>
  <si>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</si>
  <si>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</si>
  <si>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</si>
  <si>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</si>
  <si>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</si>
  <si>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</si>
  <si>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</si>
  <si>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</si>
  <si>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</si>
  <si>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</si>
  <si>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</si>
  <si>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</si>
  <si>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</si>
  <si>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</si>
  <si>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</si>
  <si>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</si>
  <si>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</si>
  <si>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</si>
  <si>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</si>
  <si>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</si>
  <si>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</si>
  <si>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</si>
  <si>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</si>
  <si>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</si>
  <si>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</si>
  <si>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</si>
  <si>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</si>
  <si>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</si>
  <si>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</si>
  <si>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</si>
  <si>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</si>
  <si>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</si>
  <si>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</si>
  <si>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</si>
  <si>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</si>
  <si>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</si>
  <si>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</si>
  <si>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</si>
  <si>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</si>
  <si>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</si>
  <si>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</si>
  <si>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</si>
  <si>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</si>
  <si>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</si>
  <si>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</si>
  <si>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</si>
  <si>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</si>
  <si>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</si>
  <si>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</si>
  <si>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</si>
  <si>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</si>
  <si>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</si>
  <si>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</si>
  <si>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</si>
  <si>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</si>
  <si>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</si>
  <si>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</si>
  <si>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</si>
  <si>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</si>
  <si>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</si>
  <si>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</si>
  <si>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</si>
  <si>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</si>
  <si>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</si>
  <si>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</si>
  <si>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</si>
  <si>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</si>
  <si>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</si>
  <si>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</si>
  <si>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</si>
  <si>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</si>
  <si>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</si>
  <si>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</si>
  <si>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</si>
  <si>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</si>
  <si>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</si>
  <si>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</si>
  <si>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</si>
  <si>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</si>
  <si>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</si>
  <si>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</si>
  <si>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</si>
  <si>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</si>
  <si>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</si>
  <si>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</si>
  <si>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</si>
  <si>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</si>
  <si>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</si>
  <si>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</si>
  <si>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</si>
  <si>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</si>
  <si>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</si>
  <si>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</si>
  <si>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</si>
  <si>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</si>
  <si>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</si>
  <si>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</si>
  <si>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</si>
  <si>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</si>
  <si>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</si>
  <si>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</si>
  <si>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</si>
  <si>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</si>
  <si>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</si>
  <si>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</si>
  <si>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</si>
  <si>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</si>
  <si>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</si>
  <si>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</si>
  <si>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</si>
  <si>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</si>
  <si>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</si>
  <si>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</si>
  <si>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</si>
  <si>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</si>
  <si>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</si>
  <si>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</si>
  <si>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</si>
  <si>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</si>
  <si>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</si>
  <si>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</si>
  <si>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</si>
  <si>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</si>
  <si>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</si>
  <si>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</si>
  <si>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</si>
  <si>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</si>
  <si>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</si>
  <si>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</si>
  <si>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</si>
  <si>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</si>
  <si>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</si>
  <si>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</si>
  <si>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</si>
  <si>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</si>
  <si>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</si>
  <si>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</si>
  <si>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</si>
  <si>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</si>
  <si>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</si>
  <si>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</si>
  <si>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</si>
  <si>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</si>
  <si>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</si>
  <si>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</si>
  <si>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</si>
  <si>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</si>
  <si>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</si>
  <si>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</si>
  <si>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</si>
  <si>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</si>
  <si>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</si>
  <si>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</si>
  <si>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</si>
  <si>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</si>
  <si>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</si>
  <si>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</si>
  <si>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</si>
  <si>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</si>
  <si>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</si>
  <si>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</si>
  <si>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</si>
  <si>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</si>
  <si>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</si>
  <si>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</si>
  <si>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</si>
  <si>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</si>
  <si>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</si>
  <si>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</si>
  <si>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</si>
  <si>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</si>
  <si>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</si>
  <si>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</si>
  <si>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</si>
  <si>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</si>
  <si>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</si>
  <si>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</si>
  <si>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</si>
  <si>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</si>
  <si>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</si>
  <si>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</si>
  <si>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</si>
  <si>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</si>
  <si>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</si>
  <si>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</si>
  <si>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</si>
  <si>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</si>
  <si>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</si>
  <si>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</si>
  <si>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</si>
  <si>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</si>
  <si>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</si>
  <si>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</si>
  <si>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</si>
  <si>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</si>
  <si>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</si>
  <si>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</si>
  <si>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</si>
  <si>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</si>
  <si>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</si>
  <si>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</si>
  <si>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</si>
  <si>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</si>
  <si>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</si>
  <si>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</si>
  <si>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</si>
  <si>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</si>
  <si>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</si>
  <si>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</si>
  <si>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</si>
  <si>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</si>
  <si>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</si>
  <si>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</si>
  <si>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</si>
  <si>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</si>
  <si>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</si>
  <si>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</si>
  <si>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</si>
  <si>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</si>
  <si>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</si>
  <si>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</si>
  <si>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</si>
  <si>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</si>
  <si>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</si>
  <si>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</si>
  <si>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</si>
  <si>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</si>
  <si>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</si>
  <si>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</si>
  <si>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</si>
  <si>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</si>
  <si>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</si>
  <si>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</si>
  <si>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</si>
  <si>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</si>
  <si>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</si>
  <si>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</si>
  <si>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</si>
  <si>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</si>
  <si>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</si>
  <si>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</si>
  <si>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</si>
  <si>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</si>
  <si>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</si>
  <si>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</si>
  <si>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</si>
  <si>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</si>
  <si>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</si>
  <si>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</si>
  <si>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</si>
  <si>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</si>
  <si>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</si>
  <si>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</si>
  <si>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</si>
  <si>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</si>
  <si>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</si>
  <si>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</si>
  <si>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</si>
  <si>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</si>
  <si>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</si>
  <si>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</si>
  <si>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</si>
  <si>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</si>
  <si>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</si>
  <si>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</si>
  <si>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</si>
  <si>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</si>
  <si>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</si>
  <si>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</si>
  <si>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</si>
  <si>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</si>
  <si>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</si>
  <si>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</si>
  <si>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</si>
  <si>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</si>
  <si>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</si>
  <si>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</si>
  <si>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</si>
  <si>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</si>
  <si>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</si>
  <si>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</si>
  <si>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</si>
  <si>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</si>
  <si>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</si>
  <si>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</si>
  <si>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</si>
  <si>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</si>
  <si>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</si>
  <si>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</si>
  <si>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</si>
  <si>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</si>
  <si>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</si>
  <si>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</si>
  <si>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</si>
  <si>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</si>
  <si>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</si>
  <si>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</si>
  <si>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</si>
  <si>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</si>
  <si>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</si>
  <si>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</si>
  <si>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</si>
  <si>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</si>
  <si>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</si>
  <si>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</si>
  <si>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</si>
  <si>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</si>
  <si>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</si>
  <si>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</si>
  <si>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</si>
  <si>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</si>
  <si>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</si>
  <si>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</si>
  <si>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</si>
  <si>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</si>
  <si>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</si>
  <si>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</si>
  <si>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</si>
  <si>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</si>
  <si>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</si>
  <si>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</si>
  <si>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</si>
  <si>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</si>
  <si>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</si>
  <si>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</si>
  <si>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</si>
  <si>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</si>
  <si>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</si>
  <si>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</si>
  <si>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</si>
  <si>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</si>
  <si>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</si>
  <si>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</si>
  <si>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</si>
  <si>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</si>
  <si>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</si>
  <si>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</si>
  <si>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</si>
  <si>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</si>
  <si>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</si>
  <si>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</si>
  <si>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</si>
  <si>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</si>
  <si>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</si>
  <si>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</si>
  <si>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</si>
  <si>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</si>
  <si>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</si>
  <si>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</si>
  <si>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</si>
  <si>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</si>
  <si>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</si>
  <si>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</si>
  <si>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</si>
  <si>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</si>
  <si>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</si>
  <si>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</si>
  <si>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</si>
  <si>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</si>
  <si>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</si>
  <si>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</si>
  <si>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</si>
  <si>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</si>
  <si>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</si>
  <si>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</si>
  <si>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</si>
  <si>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</si>
  <si>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</si>
  <si>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</si>
  <si>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</si>
  <si>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</si>
  <si>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</si>
  <si>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</si>
  <si>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</si>
  <si>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</si>
  <si>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</si>
  <si>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</si>
  <si>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</si>
  <si>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</si>
  <si>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</si>
  <si>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</si>
  <si>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</si>
  <si>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</si>
  <si>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</si>
  <si>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</si>
  <si>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</si>
  <si>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</si>
  <si>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</si>
  <si>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</si>
  <si>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</si>
  <si>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</si>
  <si>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</si>
  <si>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</si>
  <si>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</si>
  <si>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</si>
  <si>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</si>
  <si>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</si>
  <si>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</si>
  <si>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</si>
  <si>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</si>
  <si>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</si>
  <si>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</si>
  <si>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</si>
  <si>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</si>
  <si>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</si>
  <si>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</si>
  <si>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</si>
  <si>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</si>
  <si>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</si>
  <si>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</si>
  <si>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</si>
  <si>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</si>
  <si>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</si>
  <si>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</si>
  <si>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</si>
  <si>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</si>
  <si>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</si>
  <si>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</si>
  <si>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</si>
  <si>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</si>
  <si>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</si>
  <si>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</si>
  <si>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</si>
  <si>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</si>
  <si>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</si>
  <si>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</si>
  <si>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</si>
  <si>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</si>
  <si>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</si>
  <si>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</si>
  <si>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</si>
  <si>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</si>
  <si>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</si>
  <si>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</si>
  <si>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</si>
  <si>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</si>
  <si>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</si>
  <si>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</si>
  <si>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</si>
  <si>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</si>
  <si>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</si>
  <si>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</si>
  <si>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</si>
  <si>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</si>
  <si>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</si>
  <si>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</si>
  <si>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</si>
  <si>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</si>
  <si>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</si>
  <si>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</si>
  <si>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</si>
  <si>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</si>
  <si>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</si>
  <si>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</si>
  <si>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</si>
  <si>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</si>
  <si>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</si>
  <si>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</si>
  <si>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</si>
  <si>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</si>
  <si>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</si>
  <si>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</si>
  <si>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</si>
  <si>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</si>
  <si>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</si>
  <si>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</si>
  <si>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</si>
  <si>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</si>
  <si>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</si>
  <si>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</si>
  <si>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</si>
  <si>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</si>
  <si>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</si>
  <si>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</si>
  <si>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</si>
  <si>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</si>
  <si>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</si>
  <si>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</si>
  <si>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</si>
  <si>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</si>
  <si>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</si>
  <si>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</si>
  <si>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</si>
  <si>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</si>
  <si>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</si>
  <si>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</si>
  <si>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</si>
  <si>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</si>
  <si>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</si>
  <si>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</si>
  <si>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</si>
  <si>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</si>
  <si>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</si>
  <si>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</si>
  <si>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</si>
  <si>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</si>
  <si>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</si>
  <si>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</si>
  <si>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</si>
  <si>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</si>
  <si>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</si>
  <si>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</si>
  <si>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</si>
  <si>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</si>
  <si>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</si>
  <si>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</si>
  <si>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</si>
  <si>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</si>
  <si>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</si>
  <si>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</si>
  <si>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</si>
  <si>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</si>
  <si>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</si>
  <si>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</si>
  <si>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</si>
  <si>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</si>
  <si>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</si>
  <si>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</si>
  <si>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</si>
  <si>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</si>
  <si>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</si>
  <si>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</si>
  <si>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</si>
  <si>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</si>
  <si>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</si>
  <si>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</si>
  <si>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</si>
  <si>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</si>
  <si>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</si>
  <si>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</si>
  <si>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</si>
  <si>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</si>
  <si>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</si>
  <si>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</si>
  <si>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</si>
  <si>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</si>
  <si>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</si>
  <si>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</si>
  <si>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</si>
  <si>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</si>
  <si>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</si>
  <si>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</si>
  <si>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</si>
  <si>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</si>
  <si>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</si>
  <si>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</si>
  <si>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</si>
  <si>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</si>
  <si>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</si>
  <si>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</si>
  <si>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</si>
  <si>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</si>
  <si>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</si>
  <si>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</si>
  <si>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</si>
  <si>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</si>
  <si>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</si>
  <si>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</si>
  <si>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</si>
  <si>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</si>
  <si>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</si>
  <si>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</si>
  <si>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</si>
  <si>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</si>
  <si>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</si>
  <si>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</si>
  <si>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</si>
  <si>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</si>
  <si>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</si>
  <si>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</si>
  <si>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</si>
  <si>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</si>
  <si>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</si>
  <si>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</si>
  <si>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</si>
  <si>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</si>
  <si>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</si>
  <si>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</si>
  <si>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</si>
  <si>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</si>
  <si>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</si>
  <si>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</si>
  <si>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</si>
  <si>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</si>
  <si>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</si>
  <si>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</si>
  <si>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</si>
  <si>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</si>
  <si>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</si>
  <si>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</si>
  <si>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</si>
  <si>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</si>
  <si>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</si>
  <si>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</si>
  <si>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</si>
  <si>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</si>
  <si>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</si>
  <si>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</si>
  <si>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</si>
  <si>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</si>
  <si>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</si>
  <si>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</si>
  <si>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</si>
  <si>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</si>
  <si>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</si>
  <si>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</si>
  <si>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</si>
  <si>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</si>
  <si>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</si>
  <si>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</si>
  <si>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</si>
  <si>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</si>
  <si>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</si>
  <si>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</si>
  <si>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</si>
  <si>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</si>
  <si>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</si>
  <si>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</si>
  <si>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</si>
  <si>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</si>
  <si>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</si>
  <si>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</si>
  <si>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</si>
  <si>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</si>
  <si>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</si>
  <si>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</si>
  <si>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</si>
  <si>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</si>
  <si>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</si>
  <si>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</si>
  <si>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</si>
  <si>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</si>
  <si>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</si>
  <si>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</si>
  <si>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</si>
  <si>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</si>
  <si>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</si>
  <si>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</si>
  <si>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</si>
  <si>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</si>
  <si>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</si>
  <si>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</si>
  <si>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</si>
  <si>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</si>
  <si>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</si>
  <si>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</si>
  <si>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</si>
  <si>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</si>
  <si>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</si>
  <si>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</si>
  <si>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</si>
  <si>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</si>
  <si>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</si>
  <si>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</si>
  <si>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</si>
  <si>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</si>
  <si>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</si>
  <si>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</si>
  <si>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</si>
  <si>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</si>
  <si>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</si>
  <si>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</si>
  <si>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</si>
  <si>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</si>
  <si>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</si>
  <si>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</si>
  <si>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</si>
  <si>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</si>
  <si>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</si>
  <si>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</si>
  <si>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</si>
  <si>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</si>
  <si>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</si>
  <si>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</si>
  <si>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</si>
  <si>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</si>
  <si>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</si>
  <si>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</si>
  <si>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</si>
  <si>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</si>
  <si>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</si>
  <si>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</si>
  <si>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</si>
  <si>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</si>
  <si>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</si>
  <si>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</si>
  <si>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</si>
  <si>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</si>
  <si>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</si>
  <si>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</si>
  <si>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</si>
  <si>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</si>
  <si>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</si>
  <si>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</si>
  <si>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</si>
  <si>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</si>
  <si>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</si>
  <si>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</si>
  <si>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</si>
  <si>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</si>
  <si>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</si>
  <si>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</si>
  <si>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</si>
  <si>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</si>
  <si>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</si>
  <si>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</si>
  <si>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</si>
  <si>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</si>
  <si>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</si>
  <si>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</si>
  <si>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</si>
  <si>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</si>
  <si>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</si>
  <si>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</si>
  <si>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</si>
  <si>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</si>
  <si>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</si>
  <si>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</si>
  <si>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</si>
  <si>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</si>
  <si>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</si>
  <si>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</si>
  <si>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</si>
  <si>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</si>
  <si>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</si>
  <si>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</si>
  <si>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</si>
  <si>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</si>
  <si>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</si>
  <si>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</si>
  <si>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</si>
  <si>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</si>
  <si>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</si>
  <si>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</si>
  <si>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</si>
  <si>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</si>
  <si>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</si>
  <si>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</si>
  <si>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</si>
  <si>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</si>
  <si>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</si>
  <si>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</si>
  <si>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</si>
  <si>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</si>
  <si>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</si>
  <si>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</si>
  <si>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</si>
  <si>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</si>
  <si>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</si>
  <si>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</si>
  <si>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</si>
  <si>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</si>
  <si>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</si>
  <si>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</si>
  <si>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</si>
  <si>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</si>
  <si>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</si>
  <si>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</si>
  <si>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</si>
  <si>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</si>
  <si>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</si>
  <si>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</si>
  <si>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</si>
  <si>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</si>
  <si>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</si>
  <si>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</si>
  <si>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</si>
  <si>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</si>
  <si>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</si>
  <si>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</si>
  <si>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</si>
  <si>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</si>
  <si>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</si>
  <si>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</si>
  <si>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</si>
  <si>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</si>
  <si>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</si>
  <si>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</si>
  <si>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</si>
  <si>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</si>
  <si>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</si>
  <si>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</si>
  <si>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</si>
  <si>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</si>
  <si>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</si>
  <si>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</si>
  <si>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</si>
  <si>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</si>
  <si>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</si>
  <si>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</si>
  <si>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</si>
  <si>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</si>
  <si>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</si>
  <si>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</si>
  <si>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</si>
  <si>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</si>
  <si>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</si>
  <si>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</si>
  <si>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</si>
  <si>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</si>
  <si>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</si>
  <si>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</si>
  <si>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</si>
  <si>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</si>
  <si>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</si>
  <si>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</si>
  <si>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</si>
  <si>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</si>
  <si>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</si>
  <si>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</si>
  <si>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</si>
  <si>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</si>
  <si>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</si>
  <si>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</si>
  <si>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</si>
  <si>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</si>
  <si>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</si>
  <si>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</si>
  <si>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</si>
  <si>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</si>
  <si>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</si>
  <si>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</si>
  <si>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</si>
  <si>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</si>
  <si>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</si>
  <si>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</si>
  <si>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</si>
  <si>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</si>
  <si>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</si>
  <si>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</si>
  <si>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</si>
  <si>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</si>
  <si>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</si>
  <si>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</si>
  <si>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</si>
  <si>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</si>
  <si>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</si>
  <si>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</si>
  <si>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</si>
  <si>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</si>
  <si>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</si>
  <si>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</si>
  <si>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</si>
  <si>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</si>
  <si>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</si>
  <si>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</si>
  <si>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</si>
  <si>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</si>
  <si>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</si>
  <si>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</si>
  <si>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</si>
  <si>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</si>
  <si>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</si>
  <si>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</si>
  <si>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</si>
  <si>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</si>
  <si>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</si>
  <si>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</si>
  <si>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</si>
  <si>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</si>
  <si>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</si>
  <si>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</si>
  <si>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</si>
  <si>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</si>
  <si>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</si>
  <si>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</si>
  <si>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</si>
  <si>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</si>
  <si>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</si>
  <si>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</si>
  <si>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</si>
  <si>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</si>
  <si>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</si>
  <si>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</si>
  <si>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</si>
  <si>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</si>
  <si>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</si>
  <si>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</si>
  <si>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</si>
  <si>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</si>
  <si>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</si>
  <si>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</si>
  <si>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</si>
  <si>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</si>
  <si>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</si>
  <si>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</si>
  <si>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</si>
  <si>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</si>
  <si>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</si>
  <si>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</si>
  <si>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</si>
  <si>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</si>
  <si>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</si>
  <si>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</si>
  <si>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</si>
  <si>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</si>
  <si>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</si>
  <si>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</si>
  <si>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</si>
  <si>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</si>
  <si>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</si>
  <si>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</si>
  <si>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</si>
  <si>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</si>
  <si>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</si>
  <si>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</si>
  <si>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</si>
  <si>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</si>
  <si>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</si>
  <si>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</si>
  <si>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</si>
  <si>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</si>
  <si>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</si>
  <si>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</si>
  <si>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</si>
  <si>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</si>
  <si>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</si>
  <si>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</si>
  <si>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</si>
  <si>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</si>
  <si>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</si>
  <si>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</si>
  <si>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</si>
  <si>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</si>
  <si>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</si>
  <si>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</si>
  <si>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</si>
  <si>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</si>
  <si>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</si>
  <si>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</si>
  <si>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</si>
  <si>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</si>
  <si>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</si>
  <si>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</si>
  <si>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</si>
  <si>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</si>
  <si>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</si>
  <si>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</si>
  <si>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</si>
  <si>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</si>
  <si>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</si>
  <si>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</si>
  <si>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</si>
  <si>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</si>
  <si>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</si>
  <si>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</si>
  <si>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</si>
  <si>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</si>
  <si>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</si>
  <si>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</si>
  <si>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</si>
  <si>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</si>
  <si>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</si>
  <si>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</si>
  <si>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</si>
  <si>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</si>
  <si>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</si>
  <si>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</si>
  <si>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</si>
  <si>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</si>
  <si>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</si>
  <si>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</si>
  <si>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</si>
  <si>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</si>
  <si>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</si>
  <si>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</si>
  <si>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</si>
  <si>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</si>
  <si>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</si>
  <si>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</si>
  <si>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</si>
  <si>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</si>
  <si>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</si>
  <si>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</si>
  <si>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</si>
  <si>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</si>
  <si>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</si>
  <si>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</si>
  <si>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</si>
  <si>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</si>
  <si>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</si>
  <si>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</si>
  <si>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</si>
  <si>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</si>
  <si>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</si>
  <si>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</si>
  <si>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</si>
  <si>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</si>
  <si>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</si>
  <si>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</si>
  <si>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</si>
  <si>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</si>
  <si>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</si>
  <si>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</si>
  <si>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</si>
  <si>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</si>
  <si>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</si>
  <si>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</si>
  <si>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</si>
  <si>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</si>
  <si>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</si>
  <si>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</si>
  <si>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</si>
  <si>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</si>
  <si>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</si>
  <si>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</si>
  <si>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</si>
  <si>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</si>
  <si>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</si>
  <si>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</si>
  <si>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</si>
  <si>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</si>
  <si>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</si>
  <si>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</si>
  <si>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</si>
  <si>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</si>
  <si>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</si>
  <si>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</si>
  <si>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</si>
  <si>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</si>
  <si>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</si>
  <si>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</si>
  <si>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</si>
  <si>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</si>
  <si>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</si>
  <si>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</si>
  <si>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</si>
  <si>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</si>
  <si>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</si>
  <si>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</si>
  <si>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</si>
  <si>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</si>
  <si>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</si>
  <si>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</si>
  <si>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</si>
  <si>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</si>
  <si>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</si>
  <si>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</si>
  <si>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</si>
  <si>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</si>
  <si>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</si>
  <si>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</si>
  <si>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</si>
  <si>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</si>
  <si>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</si>
  <si>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</si>
  <si>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</si>
  <si>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</si>
  <si>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</si>
  <si>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</si>
  <si>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</si>
  <si>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</si>
  <si>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</si>
  <si>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</si>
  <si>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</si>
  <si>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</si>
  <si>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</si>
  <si>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</si>
  <si>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</si>
  <si>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</si>
  <si>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</si>
  <si>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</si>
  <si>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</si>
  <si>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</si>
  <si>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</si>
  <si>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</si>
  <si>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</si>
  <si>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</si>
  <si>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</si>
  <si>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</si>
  <si>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</si>
  <si>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</si>
  <si>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</si>
  <si>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</si>
  <si>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</si>
  <si>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</si>
  <si>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</si>
  <si>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</si>
  <si>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</si>
  <si>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</si>
  <si>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</si>
  <si>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</si>
  <si>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</si>
  <si>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</si>
  <si>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</si>
  <si>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</si>
  <si>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</si>
  <si>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</si>
  <si>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</si>
  <si>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</si>
  <si>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</si>
  <si>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</si>
  <si>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</si>
  <si>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</si>
  <si>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</si>
  <si>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</si>
  <si>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</si>
  <si>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</si>
  <si>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</si>
  <si>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</si>
  <si>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</si>
  <si>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</si>
  <si>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</si>
  <si>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</si>
  <si>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</si>
  <si>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</si>
  <si>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</si>
  <si>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</si>
  <si>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</si>
  <si>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</si>
  <si>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</si>
  <si>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</si>
  <si>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</si>
  <si>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</si>
  <si>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</si>
  <si>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</si>
  <si>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</si>
  <si>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</si>
  <si>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</si>
  <si>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</si>
  <si>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</si>
  <si>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</si>
  <si>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</si>
  <si>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</si>
  <si>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</si>
  <si>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</si>
  <si>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</si>
  <si>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</si>
  <si>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</si>
  <si>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</si>
  <si>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</si>
  <si>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</si>
  <si>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</si>
  <si>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</si>
  <si>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</si>
  <si>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</si>
  <si>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</si>
  <si>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</si>
  <si>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</si>
  <si>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</si>
  <si>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</si>
  <si>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</si>
  <si>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</si>
  <si>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</si>
  <si>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</si>
  <si>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</si>
  <si>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</si>
  <si>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</si>
  <si>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</si>
  <si>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</si>
  <si>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</si>
  <si>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</si>
  <si>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</si>
  <si>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</si>
  <si>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</si>
  <si>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</si>
  <si>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</si>
  <si>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</si>
  <si>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</si>
  <si>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</si>
  <si>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</si>
  <si>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</si>
  <si>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</si>
  <si>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</si>
  <si>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</si>
  <si>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</si>
  <si>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</si>
  <si>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</si>
  <si>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</si>
  <si>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</si>
  <si>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</si>
  <si>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</si>
  <si>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</si>
  <si>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</si>
  <si>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</si>
  <si>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</si>
  <si>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</si>
  <si>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</si>
  <si>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</si>
  <si>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</si>
  <si>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</si>
  <si>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</si>
  <si>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</si>
  <si>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</si>
  <si>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</si>
  <si>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</si>
  <si>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</si>
  <si>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</si>
  <si>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</si>
  <si>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</si>
  <si>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</si>
  <si>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</si>
  <si>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</si>
  <si>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</si>
  <si>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</si>
  <si>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</si>
  <si>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</si>
  <si>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</si>
  <si>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</si>
  <si>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</si>
  <si>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</si>
  <si>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</si>
  <si>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</si>
  <si>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</si>
  <si>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</si>
  <si>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</si>
  <si>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</si>
  <si>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</si>
  <si>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</si>
  <si>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</si>
  <si>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</si>
  <si>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</si>
  <si>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</si>
  <si>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</si>
  <si>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</si>
  <si>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</si>
  <si>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</si>
  <si>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</si>
  <si>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</si>
  <si>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</si>
  <si>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</si>
  <si>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</si>
  <si>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</si>
  <si>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</si>
  <si>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</si>
  <si>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</si>
  <si>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</si>
  <si>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</si>
  <si>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</si>
  <si>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</si>
  <si>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</si>
  <si>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</si>
  <si>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</si>
  <si>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</si>
  <si>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</si>
  <si>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</si>
  <si>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</si>
  <si>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</si>
  <si>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</si>
  <si>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</si>
  <si>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</si>
  <si>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</si>
  <si>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</si>
  <si>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</si>
  <si>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</si>
  <si>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</si>
  <si>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</si>
  <si>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</si>
  <si>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</si>
  <si>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</si>
  <si>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</si>
  <si>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</si>
  <si>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</si>
  <si>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</si>
  <si>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</si>
  <si>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</si>
  <si>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</si>
  <si>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</si>
  <si>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</si>
  <si>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</si>
  <si>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</si>
  <si>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</si>
  <si>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</si>
  <si>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</si>
  <si>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</si>
  <si>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</si>
  <si>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</si>
  <si>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</si>
  <si>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</si>
  <si>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</si>
  <si>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</si>
  <si>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</si>
  <si>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</si>
  <si>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</si>
  <si>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</si>
  <si>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</si>
  <si>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</si>
  <si>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</si>
  <si>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</si>
  <si>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</si>
  <si>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</si>
  <si>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</si>
  <si>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</si>
  <si>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</si>
  <si>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</si>
  <si>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</si>
  <si>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</si>
  <si>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</si>
  <si>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</si>
  <si>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</si>
  <si>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</si>
  <si>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</si>
  <si>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</si>
  <si>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</si>
  <si>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</si>
  <si>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</si>
  <si>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</si>
  <si>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</si>
  <si>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</si>
  <si>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</si>
  <si>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</si>
  <si>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</si>
  <si>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</si>
  <si>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</si>
  <si>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</si>
  <si>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</si>
  <si>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</si>
  <si>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</si>
  <si>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</si>
  <si>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</si>
  <si>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</si>
  <si>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</si>
  <si>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</si>
  <si>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</si>
  <si>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</si>
  <si>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</si>
  <si>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</si>
  <si>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</si>
  <si>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</si>
  <si>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</si>
  <si>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</si>
  <si>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</si>
  <si>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</si>
  <si>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</si>
  <si>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</si>
  <si>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</si>
  <si>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</si>
  <si>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</si>
  <si>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</si>
  <si>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</si>
  <si>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</si>
  <si>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</si>
  <si>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</si>
  <si>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</si>
  <si>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</si>
  <si>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</si>
  <si>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</si>
  <si>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</si>
  <si>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</si>
  <si>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</si>
  <si>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</si>
  <si>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</si>
  <si>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</si>
  <si>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</si>
  <si>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</si>
  <si>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</si>
  <si>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</si>
  <si>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</si>
  <si>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</si>
  <si>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</si>
  <si>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</si>
  <si>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</si>
  <si>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</si>
  <si>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</si>
  <si>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</si>
  <si>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</si>
  <si>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</si>
  <si>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</si>
  <si>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</si>
  <si>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</si>
  <si>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</si>
  <si>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</si>
  <si>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</si>
  <si>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</si>
  <si>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</si>
  <si>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</si>
  <si>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</si>
  <si>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</si>
  <si>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</si>
  <si>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</si>
  <si>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</si>
  <si>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</si>
  <si>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</si>
  <si>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</si>
  <si>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</si>
  <si>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</si>
  <si>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</si>
  <si>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</si>
  <si>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</si>
  <si>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</si>
  <si>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</si>
  <si>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</si>
  <si>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</si>
  <si>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</si>
  <si>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</si>
  <si>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</si>
  <si>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</si>
  <si>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</si>
  <si>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</si>
  <si>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</si>
  <si>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</si>
  <si>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</si>
  <si>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</si>
  <si>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</si>
  <si>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</si>
  <si>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</si>
  <si>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</si>
  <si>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</si>
  <si>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</si>
  <si>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</si>
  <si>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</si>
  <si>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</si>
  <si>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</si>
  <si>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</si>
  <si>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</si>
  <si>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</si>
  <si>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</si>
  <si>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</si>
  <si>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</si>
  <si>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</si>
  <si>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</si>
  <si>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</si>
  <si>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</si>
  <si>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</si>
  <si>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</si>
  <si>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</si>
  <si>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</si>
  <si>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</si>
  <si>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</si>
  <si>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</si>
  <si>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</si>
  <si>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</si>
  <si>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</si>
  <si>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</si>
  <si>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</si>
  <si>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</si>
  <si>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</si>
  <si>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</si>
  <si>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</si>
  <si>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</si>
  <si>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</si>
  <si>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</si>
  <si>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</si>
  <si>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</si>
  <si>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</si>
  <si>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</si>
  <si>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</si>
  <si>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</si>
  <si>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</si>
  <si>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</si>
  <si>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</si>
  <si>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</si>
  <si>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</si>
  <si>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</si>
  <si>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</si>
  <si>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</si>
  <si>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</si>
  <si>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</si>
  <si>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</si>
  <si>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</si>
  <si>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</si>
  <si>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</si>
  <si>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</si>
  <si>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</si>
  <si>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</si>
  <si>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</si>
  <si>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</si>
  <si>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</si>
  <si>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</si>
  <si>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</si>
  <si>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</si>
  <si>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</si>
  <si>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</si>
  <si>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</si>
  <si>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</si>
  <si>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</si>
  <si>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</si>
  <si>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</si>
  <si>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</si>
  <si>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</si>
  <si>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</si>
  <si>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</si>
  <si>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</si>
  <si>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</si>
  <si>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</si>
  <si>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</si>
  <si>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</si>
  <si>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</si>
  <si>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</si>
  <si>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</si>
  <si>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</si>
  <si>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</si>
  <si>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</si>
  <si>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</si>
  <si>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</si>
  <si>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</si>
  <si>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</si>
  <si>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</si>
  <si>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</si>
  <si>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</si>
  <si>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</si>
  <si>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</si>
  <si>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</si>
  <si>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</si>
  <si>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</si>
  <si>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</si>
  <si>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</si>
  <si>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</si>
  <si>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</si>
  <si>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</si>
  <si>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</si>
  <si>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</si>
  <si>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</si>
  <si>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</si>
  <si>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</si>
  <si>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</si>
  <si>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</si>
  <si>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</si>
  <si>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</si>
  <si>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</si>
  <si>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</si>
  <si>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</si>
  <si>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</si>
  <si>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</si>
  <si>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</si>
  <si>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</si>
  <si>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</si>
  <si>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</si>
  <si>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</si>
  <si>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</si>
  <si>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</si>
  <si>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</si>
  <si>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</si>
  <si>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</si>
  <si>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</si>
  <si>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</si>
  <si>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</si>
  <si>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</si>
  <si>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</si>
  <si>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</si>
  <si>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</si>
  <si>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</si>
  <si>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</si>
  <si>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</si>
  <si>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</si>
  <si>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</si>
  <si>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</si>
  <si>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</si>
  <si>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</si>
  <si>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</si>
  <si>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</si>
  <si>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</si>
  <si>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</si>
  <si>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</si>
  <si>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</si>
  <si>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</si>
  <si>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</si>
  <si>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</si>
  <si>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</si>
  <si>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</si>
  <si>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</si>
  <si>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</si>
  <si>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</si>
  <si>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</si>
  <si>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</si>
  <si>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</si>
  <si>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</si>
  <si>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</si>
  <si>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</si>
  <si>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</si>
  <si>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</si>
  <si>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</si>
  <si>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</si>
  <si>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</si>
  <si>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</si>
  <si>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</si>
  <si>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</si>
  <si>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</si>
  <si>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</si>
  <si>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</si>
  <si>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</si>
  <si>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</si>
  <si>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</si>
  <si>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</si>
  <si>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</si>
  <si>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</si>
  <si>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</si>
  <si>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</si>
  <si>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</si>
  <si>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</si>
  <si>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</si>
  <si>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</si>
  <si>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</si>
  <si>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</si>
  <si>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</si>
  <si>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</si>
  <si>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</si>
  <si>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</si>
  <si>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</si>
  <si>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</si>
  <si>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</si>
  <si>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</si>
  <si>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</si>
  <si>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</si>
  <si>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</si>
  <si>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</si>
  <si>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</si>
  <si>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</si>
  <si>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</si>
  <si>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</si>
  <si>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</si>
  <si>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</si>
  <si>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</si>
  <si>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</si>
  <si>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</si>
  <si>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</si>
  <si>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</si>
  <si>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</si>
  <si>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</si>
  <si>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</si>
  <si>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</si>
  <si>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</si>
  <si>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</si>
  <si>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</si>
  <si>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</si>
  <si>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</si>
  <si>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</si>
  <si>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</si>
  <si>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</si>
  <si>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</si>
  <si>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</si>
  <si>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</si>
  <si>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</si>
  <si>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</si>
  <si>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</si>
  <si>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</si>
  <si>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</si>
  <si>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</si>
  <si>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</si>
  <si>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</si>
  <si>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</si>
  <si>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</si>
  <si>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</si>
  <si>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</si>
  <si>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</si>
  <si>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</si>
  <si>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</si>
  <si>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</si>
  <si>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</si>
  <si>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</si>
  <si>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</si>
  <si>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</si>
  <si>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</si>
  <si>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</si>
  <si>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</si>
  <si>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</si>
  <si>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</si>
  <si>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</si>
  <si>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</si>
  <si>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</si>
  <si>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</si>
  <si>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</si>
  <si>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</si>
  <si>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</si>
  <si>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</si>
  <si>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</si>
  <si>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</si>
  <si>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</si>
  <si>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</si>
  <si>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</si>
  <si>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</si>
  <si>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</si>
  <si>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</si>
  <si>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</si>
  <si>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</si>
  <si>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</si>
  <si>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</si>
  <si>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</si>
  <si>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</si>
  <si>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</si>
  <si>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</si>
  <si>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</si>
  <si>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</si>
  <si>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</si>
  <si>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</si>
  <si>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</si>
  <si>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</si>
  <si>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</si>
  <si>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</si>
  <si>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</si>
  <si>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</si>
  <si>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</si>
  <si>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</si>
  <si>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</si>
  <si>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</si>
  <si>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</si>
  <si>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</si>
  <si>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</si>
  <si>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</si>
  <si>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</si>
  <si>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</si>
  <si>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</si>
  <si>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</si>
  <si>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</si>
  <si>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</si>
  <si>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</si>
  <si>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</si>
  <si>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</si>
  <si>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</si>
  <si>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</si>
  <si>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</si>
  <si>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</si>
  <si>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</si>
  <si>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</si>
  <si>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</si>
  <si>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</si>
  <si>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</si>
  <si>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</si>
  <si>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</si>
  <si>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</si>
  <si>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</si>
  <si>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</si>
  <si>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</si>
  <si>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</si>
  <si>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</si>
  <si>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</si>
  <si>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</si>
  <si>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</si>
  <si>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</si>
  <si>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</si>
  <si>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</si>
  <si>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</si>
  <si>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</si>
  <si>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</si>
  <si>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</si>
  <si>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</si>
  <si>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</si>
  <si>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</si>
  <si>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</si>
  <si>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</si>
  <si>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</si>
  <si>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</si>
  <si>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</si>
  <si>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</si>
  <si>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</si>
  <si>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</si>
  <si>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</si>
  <si>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</si>
  <si>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</si>
  <si>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</si>
  <si>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</si>
  <si>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</si>
  <si>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</si>
  <si>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</si>
  <si>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</si>
  <si>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</si>
  <si>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</si>
  <si>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</si>
  <si>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</si>
  <si>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</si>
  <si>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</si>
  <si>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</si>
  <si>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</si>
  <si>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</si>
  <si>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</si>
  <si>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</si>
  <si>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</si>
  <si>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</si>
  <si>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</si>
  <si>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</si>
  <si>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</si>
  <si>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</si>
  <si>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</si>
  <si>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</si>
  <si>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</si>
  <si>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</si>
  <si>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</si>
  <si>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</si>
  <si>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</si>
  <si>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</si>
  <si>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</si>
  <si>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</si>
  <si>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</si>
  <si>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</si>
  <si>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</si>
  <si>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</si>
  <si>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</si>
  <si>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</si>
  <si>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</si>
  <si>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</si>
  <si>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</si>
  <si>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</si>
  <si>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</si>
  <si>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</si>
  <si>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</si>
  <si>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</si>
  <si>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</si>
  <si>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</si>
  <si>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</si>
  <si>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</si>
  <si>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</si>
  <si>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</si>
  <si>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</si>
  <si>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</si>
  <si>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</si>
  <si>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</si>
  <si>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</si>
  <si>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</si>
  <si>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</si>
  <si>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</si>
  <si>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</si>
  <si>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</si>
  <si>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</si>
  <si>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</si>
  <si>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</si>
  <si>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</si>
  <si>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</si>
  <si>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</si>
  <si>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</si>
  <si>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</si>
  <si>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</si>
  <si>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</si>
  <si>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</si>
  <si>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</si>
  <si>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</si>
  <si>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</si>
  <si>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</si>
  <si>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</si>
  <si>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</si>
  <si>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</si>
  <si>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</si>
  <si>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</si>
  <si>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</si>
  <si>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</si>
  <si>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</si>
  <si>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</si>
  <si>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</si>
  <si>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</si>
  <si>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</si>
  <si>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</si>
  <si>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</si>
  <si>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</si>
  <si>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</si>
  <si>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</si>
  <si>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</si>
  <si>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</si>
  <si>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</si>
  <si>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</si>
  <si>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</si>
  <si>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</si>
  <si>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</si>
  <si>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</si>
  <si>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</si>
  <si>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</si>
  <si>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</si>
  <si>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</si>
  <si>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</si>
  <si>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</si>
  <si>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</si>
  <si>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</si>
  <si>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</si>
  <si>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</si>
  <si>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</si>
  <si>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</si>
  <si>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</si>
  <si>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</si>
  <si>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</si>
  <si>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</si>
  <si>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</si>
  <si>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</si>
  <si>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</si>
  <si>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</si>
  <si>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</si>
  <si>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</si>
  <si>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</si>
  <si>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</si>
  <si>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</si>
  <si>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</si>
  <si>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</si>
  <si>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</si>
  <si>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</si>
  <si>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</si>
  <si>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</si>
  <si>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</si>
  <si>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</si>
  <si>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</si>
  <si>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</si>
  <si>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</si>
  <si>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</si>
  <si>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</si>
  <si>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</si>
  <si>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</si>
  <si>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</si>
  <si>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</si>
  <si>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</si>
  <si>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</si>
  <si>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</si>
  <si>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</si>
  <si>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</si>
  <si>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</si>
  <si>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</si>
  <si>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</si>
  <si>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</si>
  <si>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</si>
  <si>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</si>
  <si>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</si>
  <si>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</si>
  <si>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</si>
  <si>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</si>
  <si>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</si>
  <si>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</si>
  <si>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</si>
  <si>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</si>
  <si>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</si>
  <si>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</si>
  <si>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</si>
  <si>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</si>
  <si>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</si>
  <si>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</si>
  <si>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</si>
  <si>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</si>
  <si>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</si>
  <si>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</si>
  <si>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</si>
  <si>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</si>
  <si>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</si>
  <si>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</si>
  <si>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</si>
  <si>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</si>
  <si>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</si>
  <si>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</si>
  <si>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</si>
  <si>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</si>
  <si>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</si>
  <si>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</si>
  <si>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</si>
  <si>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</si>
  <si>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</si>
  <si>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</si>
  <si>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</si>
  <si>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</si>
  <si>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</si>
  <si>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</si>
  <si>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</si>
  <si>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</si>
  <si>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</si>
  <si>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</si>
  <si>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</si>
  <si>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</si>
  <si>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</si>
  <si>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</si>
  <si>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</si>
  <si>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</si>
  <si>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</si>
  <si>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</si>
  <si>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</si>
  <si>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</si>
  <si>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</si>
  <si>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</si>
  <si>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</si>
  <si>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</si>
  <si>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</si>
  <si>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</si>
  <si>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</si>
  <si>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</si>
  <si>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</si>
  <si>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</si>
  <si>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</si>
  <si>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</si>
  <si>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</si>
  <si>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</si>
  <si>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</si>
  <si>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</si>
  <si>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</si>
  <si>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</si>
  <si>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</si>
  <si>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</si>
  <si>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</si>
  <si>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</si>
  <si>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</si>
  <si>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</si>
  <si>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</si>
  <si>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</si>
  <si>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</si>
  <si>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</si>
  <si>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</si>
  <si>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</si>
  <si>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</si>
  <si>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</si>
  <si>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</si>
  <si>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</si>
  <si>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</si>
  <si>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</si>
  <si>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</si>
  <si>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</si>
  <si>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</si>
  <si>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</si>
  <si>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</si>
  <si>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</si>
  <si>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</si>
  <si>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</si>
  <si>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</si>
  <si>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</si>
  <si>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</si>
  <si>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</si>
  <si>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</si>
  <si>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</si>
  <si>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</si>
  <si>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</si>
  <si>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</si>
  <si>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</si>
  <si>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</si>
  <si>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</si>
  <si>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</si>
  <si>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</si>
  <si>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</si>
  <si>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</si>
  <si>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</si>
  <si>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</si>
  <si>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</si>
  <si>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</si>
  <si>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</si>
  <si>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</si>
  <si>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</si>
  <si>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</si>
  <si>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</si>
  <si>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</si>
  <si>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</si>
  <si>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</si>
  <si>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</si>
  <si>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</si>
  <si>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</si>
  <si>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</si>
  <si>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</si>
  <si>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</si>
  <si>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</si>
  <si>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</si>
  <si>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</si>
  <si>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</si>
  <si>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</si>
  <si>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</si>
  <si>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</si>
  <si>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</si>
  <si>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</si>
  <si>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</si>
  <si>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</si>
  <si>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</si>
  <si>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</si>
  <si>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</si>
  <si>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</si>
  <si>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</si>
  <si>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</si>
  <si>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</si>
  <si>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</si>
  <si>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</si>
  <si>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</si>
  <si>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</si>
  <si>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</si>
  <si>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</si>
  <si>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</si>
  <si>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</si>
  <si>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</si>
  <si>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</si>
  <si>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</si>
  <si>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</si>
  <si>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</si>
  <si>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</si>
  <si>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</si>
  <si>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</si>
  <si>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</si>
  <si>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</si>
  <si>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</si>
  <si>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</si>
  <si>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</si>
  <si>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</si>
  <si>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</si>
  <si>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</si>
  <si>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</si>
  <si>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</si>
  <si>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</si>
  <si>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</si>
  <si>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</si>
  <si>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</si>
  <si>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</si>
  <si>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</si>
  <si>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</si>
  <si>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</si>
  <si>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</si>
  <si>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</si>
  <si>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</si>
  <si>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</si>
  <si>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</si>
  <si>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</si>
  <si>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</si>
  <si>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</si>
  <si>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</si>
  <si>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</si>
  <si>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</si>
  <si>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</si>
  <si>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</si>
  <si>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</si>
  <si>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</si>
  <si>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</si>
  <si>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</si>
  <si>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</si>
  <si>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</si>
  <si>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</si>
  <si>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</si>
  <si>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</si>
  <si>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</si>
  <si>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</si>
  <si>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</si>
  <si>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</si>
  <si>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</si>
  <si>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</si>
  <si>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</si>
  <si>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</si>
  <si>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</si>
  <si>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</si>
  <si>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</si>
  <si>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</si>
  <si>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</si>
  <si>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</si>
  <si>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</si>
  <si>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</si>
  <si>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</si>
  <si>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</si>
  <si>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</si>
  <si>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</si>
  <si>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</si>
  <si>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</si>
  <si>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</si>
  <si>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</si>
  <si>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</si>
  <si>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</si>
  <si>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</si>
  <si>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</si>
  <si>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</si>
  <si>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</si>
  <si>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</si>
  <si>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</si>
  <si>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</si>
  <si>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</si>
  <si>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</si>
  <si>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</si>
  <si>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</si>
  <si>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</si>
  <si>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</si>
  <si>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</si>
  <si>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</si>
  <si>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</si>
  <si>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</si>
  <si>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</si>
  <si>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</si>
  <si>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</si>
  <si>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</si>
  <si>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</si>
  <si>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</si>
  <si>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</si>
  <si>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</si>
  <si>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</si>
  <si>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</si>
  <si>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</si>
  <si>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</si>
  <si>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</si>
  <si>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</si>
  <si>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</si>
  <si>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</si>
  <si>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</si>
  <si>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</si>
  <si>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</si>
  <si>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</si>
  <si>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</si>
  <si>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</si>
  <si>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</si>
  <si>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</si>
  <si>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</si>
  <si>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</si>
  <si>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</si>
  <si>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</si>
  <si>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</si>
  <si>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</si>
  <si>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</si>
  <si>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</si>
  <si>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</si>
  <si>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</si>
  <si>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</si>
  <si>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</si>
  <si>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</si>
  <si>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</si>
  <si>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</si>
  <si>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</si>
  <si>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</si>
  <si>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</si>
  <si>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</si>
  <si>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</si>
  <si>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</si>
  <si>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</si>
  <si>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</si>
  <si>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</si>
  <si>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</si>
  <si>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</si>
  <si>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</si>
  <si>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</si>
  <si>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</si>
  <si>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</si>
  <si>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</si>
  <si>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</si>
  <si>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</si>
  <si>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</si>
  <si>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</si>
  <si>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</si>
  <si>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</si>
  <si>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</si>
  <si>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</si>
  <si>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</si>
  <si>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</si>
  <si>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</si>
  <si>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</si>
  <si>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</si>
  <si>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</si>
  <si>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</si>
  <si>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</si>
  <si>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</si>
  <si>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</si>
  <si>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</si>
  <si>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</si>
  <si>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</si>
  <si>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</si>
  <si>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</si>
  <si>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</si>
  <si>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</si>
  <si>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</si>
  <si>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</si>
  <si>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</si>
  <si>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</si>
  <si>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</si>
  <si>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</si>
  <si>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</si>
  <si>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</si>
  <si>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</si>
  <si>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</si>
  <si>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</si>
  <si>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</si>
  <si>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</si>
  <si>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</si>
  <si>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</si>
  <si>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</si>
  <si>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</si>
  <si>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</si>
  <si>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</si>
  <si>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</si>
  <si>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</si>
  <si>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</si>
  <si>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</si>
  <si>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</si>
  <si>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</si>
  <si>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</si>
  <si>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</si>
  <si>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</si>
  <si>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</si>
  <si>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</si>
  <si>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</si>
  <si>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</si>
  <si>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</si>
  <si>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</si>
  <si>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</si>
  <si>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</si>
  <si>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</si>
  <si>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</si>
  <si>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</si>
  <si>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</si>
  <si>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</si>
  <si>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</si>
  <si>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</si>
  <si>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</si>
  <si>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</si>
  <si>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</si>
  <si>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</si>
  <si>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</si>
  <si>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</si>
  <si>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</si>
  <si>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</si>
  <si>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</si>
  <si>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</si>
  <si>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</si>
  <si>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</si>
  <si>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</si>
  <si>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</si>
  <si>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</si>
  <si>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</si>
  <si>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</si>
  <si>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</si>
  <si>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</si>
  <si>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</si>
  <si>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</si>
  <si>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</si>
  <si>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</si>
  <si>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</si>
  <si>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</si>
  <si>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</si>
  <si>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</si>
  <si>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</si>
  <si>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</si>
  <si>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</si>
  <si>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</si>
  <si>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</si>
  <si>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</si>
  <si>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</si>
  <si>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</si>
  <si>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</si>
  <si>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</si>
  <si>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</si>
  <si>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</si>
  <si>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</si>
  <si>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</si>
  <si>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</si>
  <si>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</si>
  <si>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</si>
  <si>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</si>
  <si>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</si>
  <si>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</si>
  <si>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</si>
  <si>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</si>
  <si>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</si>
  <si>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</si>
  <si>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</si>
  <si>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</si>
  <si>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</si>
  <si>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</si>
  <si>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</si>
  <si>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</si>
  <si>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</si>
  <si>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</si>
  <si>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</si>
  <si>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</si>
  <si>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</si>
  <si>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</si>
  <si>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</si>
  <si>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</si>
  <si>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</si>
  <si>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</si>
  <si>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</si>
  <si>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</si>
  <si>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</si>
  <si>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</si>
  <si>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</si>
  <si>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</si>
  <si>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</si>
  <si>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</si>
  <si>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</si>
  <si>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</si>
  <si>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</si>
  <si>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</si>
  <si>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</si>
  <si>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</si>
  <si>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</si>
  <si>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</si>
  <si>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</si>
  <si>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</si>
  <si>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</si>
  <si>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</si>
  <si>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</si>
  <si>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</si>
  <si>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</si>
  <si>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</si>
  <si>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</si>
  <si>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</si>
  <si>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</si>
  <si>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</si>
  <si>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</si>
  <si>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</si>
  <si>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</si>
  <si>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</si>
  <si>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</si>
  <si>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</si>
  <si>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</si>
  <si>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</si>
  <si>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</si>
  <si>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</si>
  <si>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</si>
  <si>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</si>
  <si>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</si>
  <si>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</si>
  <si>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</si>
  <si>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</si>
  <si>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</si>
  <si>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</si>
  <si>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</si>
  <si>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</si>
  <si>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</si>
  <si>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</si>
  <si>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</si>
  <si>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</si>
  <si>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</si>
  <si>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</si>
  <si>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</si>
  <si>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</si>
  <si>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</si>
  <si>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</si>
  <si>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</si>
  <si>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</si>
  <si>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</si>
  <si>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</si>
  <si>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</si>
  <si>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</si>
  <si>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</si>
  <si>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</si>
  <si>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</si>
  <si>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</si>
  <si>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</si>
  <si>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</si>
  <si>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</si>
  <si>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</si>
  <si>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</si>
  <si>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</si>
  <si>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</si>
  <si>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</si>
  <si>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</si>
  <si>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</si>
  <si>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</si>
  <si>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</si>
  <si>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</si>
  <si>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</si>
  <si>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</si>
  <si>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</si>
  <si>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</si>
  <si>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</si>
  <si>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</si>
  <si>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</si>
  <si>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</si>
  <si>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</si>
  <si>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</si>
  <si>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</si>
  <si>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</si>
  <si>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</si>
  <si>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</si>
  <si>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</si>
  <si>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</si>
  <si>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</si>
  <si>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</si>
  <si>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</si>
  <si>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</si>
  <si>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</si>
  <si>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</si>
  <si>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</si>
  <si>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</si>
  <si>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</si>
  <si>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</si>
  <si>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</si>
  <si>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</si>
  <si>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</si>
  <si>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</si>
  <si>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</si>
  <si>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</si>
  <si>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</si>
  <si>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</si>
  <si>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</si>
  <si>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</si>
  <si>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</si>
  <si>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</si>
  <si>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</si>
  <si>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</si>
  <si>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</si>
  <si>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</si>
  <si>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</si>
  <si>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</si>
  <si>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</si>
  <si>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</si>
  <si>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</si>
  <si>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</si>
  <si>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</si>
  <si>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</si>
  <si>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</si>
  <si>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</si>
  <si>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</si>
  <si>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</si>
  <si>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</si>
  <si>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</si>
  <si>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</si>
  <si>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</si>
  <si>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</si>
  <si>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</si>
  <si>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</si>
  <si>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</si>
  <si>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</si>
  <si>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</si>
  <si>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</si>
  <si>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</si>
  <si>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</si>
  <si>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</si>
  <si>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</si>
  <si>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</si>
  <si>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</si>
  <si>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</si>
  <si>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</si>
  <si>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</si>
  <si>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</si>
  <si>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</si>
  <si>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</si>
  <si>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</si>
  <si>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</si>
  <si>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</si>
  <si>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</si>
  <si>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</si>
  <si>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</si>
  <si>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</si>
  <si>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</si>
  <si>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</si>
  <si>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</si>
  <si>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</si>
  <si>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</si>
  <si>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</si>
  <si>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</si>
  <si>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</si>
  <si>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</si>
  <si>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</si>
  <si>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</si>
  <si>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</si>
  <si>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</si>
  <si>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</si>
  <si>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</si>
  <si>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</si>
  <si>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</si>
  <si>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</si>
  <si>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</si>
  <si>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</si>
  <si>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</si>
  <si>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</si>
  <si>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</si>
  <si>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</si>
  <si>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</si>
  <si>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</si>
  <si>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</si>
  <si>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</si>
  <si>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</si>
  <si>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</si>
  <si>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</si>
  <si>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</si>
  <si>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</si>
  <si>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</si>
  <si>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</si>
  <si>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</si>
  <si>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</si>
  <si>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</si>
  <si>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</si>
  <si>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</si>
  <si>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</si>
  <si>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</si>
  <si>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</si>
  <si>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</si>
  <si>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</si>
  <si>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</si>
  <si>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</si>
  <si>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</si>
  <si>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</si>
  <si>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</si>
  <si>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</si>
  <si>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</si>
  <si>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</si>
  <si>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</si>
  <si>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</si>
  <si>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</si>
  <si>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</si>
  <si>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</si>
  <si>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</si>
  <si>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</si>
  <si>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</si>
  <si>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</si>
  <si>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</si>
  <si>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</si>
  <si>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</si>
  <si>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</si>
  <si>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</si>
  <si>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</si>
  <si>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</si>
  <si>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</si>
  <si>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</si>
  <si>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</si>
  <si>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</si>
  <si>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</si>
  <si>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</si>
  <si>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</si>
  <si>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</si>
  <si>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</si>
  <si>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</si>
  <si>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</si>
  <si>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</si>
  <si>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</si>
  <si>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</si>
  <si>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</si>
  <si>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</si>
  <si>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</si>
  <si>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</si>
  <si>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</si>
  <si>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</si>
  <si>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</si>
  <si>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</si>
  <si>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</si>
  <si>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</si>
  <si>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</si>
  <si>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</si>
  <si>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</si>
  <si>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</si>
  <si>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</si>
  <si>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</si>
  <si>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</si>
  <si>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</si>
  <si>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</si>
  <si>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</si>
  <si>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</si>
  <si>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</si>
  <si>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</si>
  <si>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</si>
  <si>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</si>
  <si>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</si>
  <si>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</si>
  <si>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</si>
  <si>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</si>
  <si>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</si>
  <si>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</si>
  <si>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</si>
  <si>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</si>
  <si>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</si>
  <si>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</si>
  <si>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</si>
  <si>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</si>
  <si>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</si>
  <si>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</si>
  <si>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</si>
  <si>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</si>
  <si>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</si>
  <si>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</si>
  <si>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</si>
  <si>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</si>
  <si>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</si>
  <si>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</si>
  <si>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</si>
  <si>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</si>
  <si>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</si>
  <si>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</si>
  <si>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</si>
  <si>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</si>
  <si>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</si>
  <si>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</si>
  <si>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</si>
  <si>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</si>
  <si>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</si>
  <si>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</si>
  <si>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</si>
  <si>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</si>
  <si>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</si>
  <si>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</si>
  <si>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</si>
  <si>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</si>
  <si>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</si>
  <si>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</si>
  <si>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</si>
  <si>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</si>
  <si>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</si>
  <si>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</si>
  <si>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</si>
  <si>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</si>
  <si>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</si>
  <si>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</si>
  <si>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</si>
  <si>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</si>
  <si>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</si>
  <si>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</si>
  <si>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</si>
  <si>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</si>
  <si>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</si>
  <si>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</si>
  <si>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</si>
  <si>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</si>
  <si>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</si>
  <si>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</si>
  <si>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</si>
  <si>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</si>
  <si>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</si>
  <si>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</si>
  <si>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</si>
  <si>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</si>
  <si>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</si>
  <si>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</si>
  <si>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</si>
  <si>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</si>
  <si>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</si>
  <si>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</si>
  <si>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</si>
  <si>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</si>
  <si>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</si>
  <si>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</si>
  <si>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</si>
  <si>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</si>
  <si>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</si>
  <si>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</si>
  <si>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</si>
  <si>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</si>
  <si>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</si>
  <si>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</si>
  <si>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</si>
  <si>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</si>
  <si>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</si>
  <si>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</si>
  <si>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</si>
  <si>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</si>
  <si>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</si>
  <si>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</si>
  <si>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</si>
  <si>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</si>
  <si>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</si>
  <si>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</si>
  <si>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</si>
  <si>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</si>
  <si>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</si>
  <si>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</si>
  <si>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</si>
  <si>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</si>
  <si>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</si>
  <si>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</si>
  <si>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</si>
  <si>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</si>
  <si>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</si>
  <si>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</si>
  <si>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</si>
  <si>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</si>
  <si>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</si>
  <si>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</si>
  <si>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</si>
  <si>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</si>
  <si>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</si>
  <si>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</si>
  <si>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</si>
  <si>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</si>
  <si>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</si>
  <si>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</si>
  <si>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</si>
  <si>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</si>
  <si>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</si>
  <si>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</si>
  <si>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</si>
  <si>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</si>
  <si>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</si>
  <si>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</si>
  <si>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</si>
  <si>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</si>
  <si>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</si>
  <si>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</si>
  <si>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</si>
  <si>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</si>
  <si>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</si>
  <si>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</si>
  <si>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</si>
  <si>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</si>
  <si>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</si>
  <si>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</si>
  <si>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</si>
  <si>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</si>
  <si>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</si>
  <si>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</si>
  <si>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</si>
  <si>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</si>
  <si>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</si>
  <si>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</si>
  <si>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</si>
  <si>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</si>
  <si>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</si>
  <si>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</si>
  <si>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</si>
  <si>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</si>
  <si>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</si>
  <si>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</si>
  <si>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</si>
  <si>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</si>
  <si>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</si>
  <si>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</si>
  <si>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</si>
  <si>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</si>
  <si>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</si>
  <si>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</si>
  <si>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</si>
  <si>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</si>
  <si>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</si>
  <si>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</si>
  <si>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</si>
  <si>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</si>
  <si>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</si>
  <si>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</si>
  <si>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</si>
  <si>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</si>
  <si>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</si>
  <si>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</si>
  <si>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</si>
  <si>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</si>
  <si>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</si>
  <si>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</si>
  <si>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</si>
  <si>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</si>
  <si>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</si>
  <si>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</si>
  <si>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</si>
  <si>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</si>
  <si>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</si>
  <si>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</si>
  <si>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</si>
  <si>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</si>
  <si>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</si>
  <si>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</si>
  <si>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</si>
  <si>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</si>
  <si>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</si>
  <si>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</si>
  <si>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</si>
  <si>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</si>
  <si>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</si>
  <si>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</si>
  <si>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</si>
  <si>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</si>
  <si>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</si>
  <si>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</si>
  <si>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</si>
  <si>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</si>
  <si>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</si>
  <si>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</si>
  <si>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</si>
  <si>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</si>
  <si>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</si>
  <si>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</si>
  <si>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</si>
  <si>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</si>
  <si>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</si>
  <si>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</si>
  <si>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</si>
  <si>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</si>
  <si>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</si>
  <si>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</si>
  <si>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</si>
  <si>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</si>
  <si>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</si>
  <si>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</si>
  <si>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</si>
  <si>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</si>
  <si>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</si>
  <si>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</si>
  <si>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</si>
  <si>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</si>
  <si>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</si>
  <si>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</si>
  <si>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</si>
  <si>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</si>
  <si>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</si>
  <si>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</si>
  <si>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</si>
  <si>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</si>
  <si>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</si>
  <si>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</si>
  <si>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</si>
  <si>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</si>
  <si>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</si>
  <si>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</si>
  <si>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</si>
  <si>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</si>
  <si>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</si>
  <si>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</si>
  <si>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</si>
  <si>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</si>
  <si>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</si>
  <si>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</si>
  <si>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</si>
  <si>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</si>
  <si>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</si>
  <si>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</si>
  <si>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</si>
  <si>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</si>
  <si>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</si>
  <si>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</si>
  <si>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</si>
  <si>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</si>
  <si>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</si>
  <si>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</si>
  <si>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</si>
  <si>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</si>
  <si>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</si>
  <si>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</si>
  <si>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</si>
  <si>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</si>
  <si>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</si>
  <si>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</si>
  <si>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</si>
  <si>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</si>
  <si>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</si>
  <si>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</si>
  <si>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</si>
  <si>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</si>
  <si>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</si>
  <si>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</si>
  <si>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</si>
  <si>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</si>
  <si>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</si>
  <si>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</si>
  <si>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</si>
  <si>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</si>
  <si>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</si>
  <si>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</si>
  <si>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</si>
  <si>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</si>
  <si>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</si>
  <si>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</si>
  <si>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</si>
  <si>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</si>
  <si>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</si>
  <si>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</si>
  <si>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</si>
  <si>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</si>
  <si>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</si>
  <si>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</si>
  <si>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</si>
  <si>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</si>
  <si>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</si>
  <si>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</si>
  <si>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</si>
  <si>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</si>
  <si>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</si>
  <si>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</si>
  <si>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</si>
  <si>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</si>
  <si>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</si>
  <si>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</si>
  <si>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</si>
  <si>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</si>
  <si>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</si>
  <si>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</si>
  <si>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</si>
  <si>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</si>
  <si>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</si>
  <si>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</si>
  <si>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</si>
  <si>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</si>
  <si>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</si>
  <si>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</si>
  <si>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</si>
  <si>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</si>
  <si>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</si>
  <si>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</si>
  <si>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</si>
  <si>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</si>
  <si>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</si>
  <si>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</si>
  <si>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</si>
  <si>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</si>
  <si>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</si>
  <si>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</si>
  <si>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</si>
  <si>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</si>
  <si>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</si>
  <si>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</si>
  <si>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</si>
  <si>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</si>
  <si>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</si>
  <si>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</si>
  <si>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</si>
  <si>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</si>
  <si>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</si>
  <si>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</si>
  <si>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</si>
  <si>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</si>
  <si>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</si>
  <si>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</si>
  <si>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</si>
  <si>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</si>
  <si>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</si>
  <si>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</si>
  <si>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</si>
  <si>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</si>
  <si>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</si>
  <si>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</si>
  <si>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</si>
  <si>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</si>
  <si>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</si>
  <si>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</si>
  <si>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</si>
  <si>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</si>
  <si>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</si>
  <si>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</si>
  <si>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</si>
  <si>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</si>
  <si>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</si>
  <si>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</si>
  <si>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</si>
  <si>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</si>
  <si>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</si>
  <si>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</si>
  <si>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</si>
  <si>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</si>
  <si>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</si>
  <si>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</si>
  <si>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</si>
  <si>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</si>
  <si>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</si>
  <si>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</si>
  <si>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</si>
  <si>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</si>
  <si>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</si>
  <si>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</si>
  <si>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</si>
  <si>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</si>
  <si>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</si>
  <si>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</si>
  <si>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</si>
  <si>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</si>
  <si>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</si>
  <si>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</si>
  <si>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</si>
  <si>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</si>
  <si>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</si>
  <si>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</si>
  <si>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</si>
  <si>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</si>
  <si>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</si>
  <si>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</si>
  <si>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</si>
  <si>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</si>
  <si>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</si>
  <si>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</si>
  <si>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</si>
  <si>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</si>
  <si>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</si>
  <si>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</si>
  <si>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</si>
  <si>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</si>
  <si>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</si>
  <si>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</si>
  <si>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</si>
  <si>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</si>
  <si>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</si>
  <si>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</si>
  <si>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</si>
  <si>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</si>
  <si>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</si>
  <si>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</si>
  <si>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</si>
  <si>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</si>
  <si>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</si>
  <si>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</si>
  <si>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</si>
  <si>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</si>
  <si>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</si>
  <si>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</si>
  <si>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</si>
  <si>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</si>
  <si>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</si>
  <si>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</si>
  <si>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</si>
  <si>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</si>
  <si>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</si>
  <si>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</si>
  <si>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</si>
  <si>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</si>
  <si>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</si>
  <si>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</si>
  <si>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</si>
  <si>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</si>
  <si>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</si>
  <si>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</si>
  <si>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</si>
  <si>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</si>
  <si>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</si>
  <si>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</si>
  <si>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</si>
  <si>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</si>
  <si>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</si>
  <si>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</si>
  <si>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</si>
  <si>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</si>
  <si>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</si>
  <si>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</si>
  <si>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</si>
  <si>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</si>
  <si>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</si>
  <si>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</si>
  <si>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</si>
  <si>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</si>
  <si>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</si>
  <si>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</si>
  <si>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</si>
  <si>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</si>
  <si>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</si>
  <si>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</si>
  <si>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</si>
  <si>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</si>
  <si>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</si>
  <si>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</si>
  <si>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</si>
  <si>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</si>
  <si>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</si>
  <si>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</si>
  <si>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</si>
  <si>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</si>
  <si>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</si>
  <si>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</si>
  <si>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</si>
  <si>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</si>
  <si>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</si>
  <si>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</si>
  <si>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</si>
  <si>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</si>
  <si>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</si>
  <si>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</si>
  <si>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</si>
  <si>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</si>
  <si>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</si>
  <si>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</si>
  <si>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</si>
  <si>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</si>
  <si>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</si>
  <si>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</si>
  <si>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</si>
  <si>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</si>
  <si>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</si>
  <si>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</si>
  <si>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</si>
  <si>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</si>
  <si>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</si>
  <si>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</si>
  <si>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</si>
  <si>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</si>
  <si>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</si>
  <si>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</si>
  <si>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</si>
  <si>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</si>
  <si>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</si>
  <si>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</si>
  <si>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</si>
  <si>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</si>
  <si>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</si>
  <si>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</si>
  <si>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</si>
  <si>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</si>
  <si>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</si>
  <si>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</si>
  <si>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</si>
  <si>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</si>
  <si>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</si>
  <si>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</si>
  <si>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</si>
  <si>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</si>
  <si>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</si>
  <si>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</si>
  <si>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</si>
  <si>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</si>
  <si>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</si>
  <si>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</si>
  <si>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</si>
  <si>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</si>
  <si>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</si>
  <si>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</si>
  <si>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</si>
  <si>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</si>
  <si>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</si>
  <si>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</si>
  <si>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</si>
  <si>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</si>
  <si>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</si>
  <si>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</si>
  <si>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</si>
  <si>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</si>
  <si>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</si>
  <si>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</si>
  <si>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</si>
  <si>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</si>
  <si>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</si>
  <si>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</si>
  <si>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</si>
  <si>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</si>
  <si>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</si>
  <si>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</si>
  <si>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</si>
  <si>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</si>
  <si>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</si>
  <si>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</si>
  <si>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</si>
  <si>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</si>
  <si>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</si>
  <si>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</si>
  <si>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</si>
  <si>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</si>
  <si>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</si>
  <si>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</si>
  <si>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</si>
  <si>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</si>
  <si>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</si>
  <si>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</si>
  <si>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</si>
  <si>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</si>
  <si>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</si>
  <si>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</si>
  <si>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</si>
  <si>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</si>
  <si>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</si>
  <si>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</si>
  <si>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</si>
  <si>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</si>
  <si>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</si>
  <si>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</si>
  <si>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</si>
  <si>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</si>
  <si>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</si>
  <si>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</si>
  <si>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</si>
  <si>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</si>
  <si>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</si>
  <si>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</si>
  <si>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</si>
  <si>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</si>
  <si>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</si>
  <si>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</si>
  <si>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</si>
  <si>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</si>
  <si>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</si>
  <si>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</si>
  <si>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</si>
  <si>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</si>
  <si>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</si>
  <si>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</si>
  <si>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</si>
  <si>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</si>
  <si>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</si>
  <si>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</si>
  <si>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</si>
  <si>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</si>
  <si>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</si>
  <si>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</si>
  <si>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</si>
  <si>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</si>
  <si>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</si>
  <si>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</si>
  <si>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</si>
  <si>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</si>
  <si>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</si>
  <si>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</si>
  <si>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</si>
  <si>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</si>
  <si>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</si>
  <si>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</si>
  <si>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</si>
  <si>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</si>
  <si>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</si>
  <si>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</si>
  <si>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</si>
  <si>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</si>
  <si>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</si>
  <si>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</si>
  <si>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</si>
  <si>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</si>
  <si>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</si>
  <si>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</si>
  <si>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</si>
  <si>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</si>
  <si>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</si>
  <si>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</si>
  <si>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</si>
  <si>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</si>
  <si>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</si>
  <si>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</si>
  <si>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</si>
  <si>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</si>
  <si>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</si>
  <si>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</si>
  <si>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</si>
  <si>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</si>
  <si>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</si>
  <si>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</si>
  <si>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</si>
  <si>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</si>
  <si>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</si>
  <si>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</si>
  <si>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</si>
  <si>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</si>
  <si>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</si>
  <si>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</si>
  <si>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</si>
  <si>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</si>
  <si>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</si>
  <si>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</si>
  <si>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</si>
  <si>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</si>
  <si>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</si>
  <si>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</si>
  <si>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</si>
  <si>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</si>
  <si>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</si>
  <si>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</si>
  <si>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</si>
  <si>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</si>
  <si>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</si>
  <si>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</si>
  <si>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</si>
  <si>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</si>
  <si>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</si>
  <si>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</si>
  <si>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</si>
  <si>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</si>
  <si>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</si>
  <si>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</si>
  <si>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</si>
  <si>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</si>
  <si>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</si>
  <si>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</si>
  <si>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</si>
  <si>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</si>
  <si>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</si>
  <si>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</si>
  <si>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</si>
  <si>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</si>
  <si>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</si>
  <si>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</si>
  <si>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</si>
  <si>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</si>
  <si>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</si>
  <si>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</si>
  <si>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</si>
  <si>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</si>
  <si>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</si>
  <si>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</si>
  <si>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</si>
  <si>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</si>
  <si>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</si>
  <si>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</si>
  <si>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</si>
  <si>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</si>
  <si>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</si>
  <si>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</si>
  <si>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</si>
  <si>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</si>
  <si>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</si>
  <si>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</si>
  <si>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</si>
  <si>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</si>
  <si>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</si>
  <si>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</si>
  <si>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</si>
  <si>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</si>
  <si>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</si>
  <si>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</si>
  <si>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</si>
  <si>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</si>
  <si>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</si>
  <si>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</si>
  <si>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</si>
  <si>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</si>
  <si>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</si>
  <si>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</si>
  <si>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</si>
  <si>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</si>
  <si>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</si>
  <si>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</si>
  <si>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</si>
  <si>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</si>
  <si>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</si>
  <si>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</si>
  <si>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</si>
  <si>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</si>
  <si>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</si>
  <si>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</si>
  <si>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</si>
  <si>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</si>
  <si>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</si>
  <si>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</si>
  <si>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</si>
  <si>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</si>
  <si>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</si>
  <si>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</si>
  <si>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</si>
  <si>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</si>
  <si>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</si>
  <si>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</si>
  <si>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</si>
  <si>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</si>
  <si>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</si>
  <si>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</si>
  <si>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</si>
  <si>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</si>
  <si>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</si>
  <si>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</si>
  <si>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</si>
  <si>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</si>
  <si>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</si>
  <si>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</si>
  <si>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</si>
  <si>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</si>
  <si>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</si>
  <si>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</si>
  <si>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</si>
  <si>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</si>
  <si>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</si>
  <si>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</si>
  <si>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</si>
  <si>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</si>
  <si>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</si>
  <si>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</si>
  <si>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</si>
  <si>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</si>
  <si>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</si>
  <si>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</si>
  <si>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</si>
  <si>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</si>
  <si>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</si>
  <si>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</si>
  <si>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</si>
  <si>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</si>
  <si>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</si>
  <si>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</si>
  <si>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</si>
  <si>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</si>
  <si>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</si>
  <si>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</si>
  <si>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</si>
  <si>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</si>
  <si>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</si>
  <si>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</si>
  <si>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</si>
  <si>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</si>
  <si>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</si>
  <si>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</si>
  <si>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</si>
  <si>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</si>
  <si>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</si>
  <si>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</si>
  <si>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</si>
  <si>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</si>
  <si>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</si>
  <si>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</si>
  <si>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</si>
  <si>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</si>
  <si>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</si>
  <si>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</si>
  <si>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</si>
  <si>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</si>
  <si>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</si>
  <si>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</si>
  <si>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</si>
  <si>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</si>
  <si>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</si>
  <si>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</si>
  <si>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</si>
  <si>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</si>
  <si>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</si>
  <si>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</si>
  <si>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</si>
  <si>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</si>
  <si>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</si>
  <si>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</si>
  <si>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</si>
  <si>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</si>
  <si>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</si>
  <si>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</si>
  <si>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</si>
  <si>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</si>
  <si>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</si>
  <si>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</si>
  <si>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</si>
  <si>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</si>
  <si>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</si>
  <si>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</si>
  <si>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</si>
  <si>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</si>
  <si>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</si>
  <si>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</si>
  <si>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</si>
  <si>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</si>
  <si>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</si>
  <si>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</si>
  <si>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</si>
  <si>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</si>
  <si>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</si>
  <si>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</si>
  <si>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</si>
  <si>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</si>
  <si>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</si>
  <si>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</si>
  <si>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</si>
  <si>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</si>
  <si>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</si>
  <si>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</si>
  <si>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</si>
  <si>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</si>
  <si>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</si>
  <si>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</si>
  <si>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</si>
  <si>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</si>
  <si>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</si>
  <si>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</si>
  <si>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</si>
  <si>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</si>
  <si>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</si>
  <si>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</si>
  <si>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</si>
  <si>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</si>
  <si>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</si>
  <si>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</si>
  <si>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</si>
  <si>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</si>
  <si>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</si>
  <si>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</si>
  <si>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</si>
  <si>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</si>
  <si>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</si>
  <si>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</si>
  <si>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</si>
  <si>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</si>
  <si>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</si>
  <si>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</si>
  <si>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</si>
  <si>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</si>
  <si>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</si>
  <si>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</si>
  <si>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</si>
  <si>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</si>
  <si>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</si>
  <si>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</si>
  <si>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</si>
  <si>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</si>
  <si>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</si>
  <si>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</si>
  <si>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</si>
  <si>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</si>
  <si>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</si>
  <si>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</si>
  <si>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</si>
  <si>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</si>
  <si>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</si>
  <si>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</si>
  <si>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</si>
  <si>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</si>
  <si>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</si>
  <si>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</si>
  <si>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</si>
  <si>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</si>
  <si>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</si>
  <si>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</si>
  <si>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</si>
  <si>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</si>
  <si>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</si>
  <si>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</si>
  <si>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</si>
  <si>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</si>
  <si>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</si>
  <si>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</si>
  <si>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</si>
  <si>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</si>
  <si>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</si>
  <si>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</si>
  <si>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</si>
  <si>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</si>
  <si>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</si>
  <si>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</si>
  <si>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</si>
  <si>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</si>
  <si>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</si>
  <si>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</si>
  <si>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</si>
  <si>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</si>
  <si>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</si>
  <si>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</si>
  <si>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</si>
  <si>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</si>
  <si>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</si>
  <si>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</si>
  <si>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</si>
  <si>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</si>
  <si>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</si>
  <si>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</si>
  <si>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</si>
  <si>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</si>
  <si>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</si>
  <si>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</si>
  <si>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</si>
  <si>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</si>
  <si>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</si>
  <si>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</si>
  <si>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</si>
  <si>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</si>
  <si>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</si>
  <si>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</si>
  <si>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</si>
  <si>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</si>
  <si>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</si>
  <si>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</si>
  <si>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</si>
  <si>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</si>
  <si>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</si>
  <si>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</si>
  <si>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</si>
  <si>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</si>
  <si>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</si>
  <si>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</si>
  <si>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</si>
  <si>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</si>
  <si>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</si>
  <si>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</si>
  <si>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</si>
  <si>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</si>
  <si>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</si>
  <si>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</si>
  <si>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</si>
  <si>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</si>
  <si>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</si>
  <si>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</si>
  <si>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</si>
  <si>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</si>
  <si>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</si>
  <si>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</si>
  <si>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</si>
  <si>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</si>
  <si>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</si>
  <si>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</si>
  <si>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</si>
  <si>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</si>
  <si>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</si>
  <si>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</si>
  <si>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</si>
  <si>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</si>
  <si>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</si>
  <si>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</si>
  <si>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</si>
  <si>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</si>
  <si>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</si>
  <si>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</si>
  <si>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</si>
  <si>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</si>
  <si>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</si>
  <si>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</si>
  <si>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</si>
  <si>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</si>
  <si>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</si>
  <si>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</si>
  <si>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</si>
  <si>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</si>
  <si>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</si>
  <si>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</si>
  <si>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</si>
  <si>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</si>
  <si>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</si>
  <si>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</si>
  <si>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</si>
  <si>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</si>
  <si>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</si>
  <si>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</si>
  <si>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</si>
  <si>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</si>
  <si>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</si>
  <si>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</si>
  <si>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</si>
  <si>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</si>
  <si>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</si>
  <si>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</si>
  <si>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</si>
  <si>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</si>
  <si>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</si>
  <si>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</si>
  <si>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</si>
  <si>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</si>
  <si>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</si>
  <si>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</si>
  <si>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</si>
  <si>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</si>
  <si>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</si>
  <si>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</si>
  <si>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</si>
  <si>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</si>
  <si>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</si>
  <si>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</si>
  <si>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</si>
  <si>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</si>
  <si>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</si>
  <si>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</si>
  <si>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</si>
  <si>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</si>
  <si>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</si>
  <si>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</si>
  <si>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</si>
  <si>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</si>
  <si>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</si>
  <si>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</si>
  <si>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</si>
  <si>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</si>
  <si>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</si>
  <si>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</si>
  <si>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</si>
  <si>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</si>
  <si>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</si>
  <si>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</si>
  <si>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</si>
  <si>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</si>
  <si>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</si>
  <si>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</si>
  <si>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</si>
  <si>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</si>
  <si>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</si>
  <si>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</si>
  <si>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</si>
  <si>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</si>
  <si>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</si>
  <si>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</si>
  <si>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</si>
  <si>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</si>
  <si>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</si>
  <si>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</si>
  <si>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</si>
  <si>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</si>
  <si>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</si>
  <si>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</si>
  <si>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</si>
  <si>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</si>
  <si>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</si>
  <si>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</si>
  <si>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</si>
  <si>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</si>
  <si>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</si>
  <si>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</si>
  <si>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</si>
  <si>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</si>
  <si>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</si>
  <si>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</si>
  <si>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</si>
  <si>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</si>
  <si>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</si>
  <si>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</si>
  <si>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</si>
  <si>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</si>
  <si>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</si>
  <si>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</si>
  <si>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</si>
  <si>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</si>
  <si>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</si>
  <si>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</si>
  <si>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</si>
  <si>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</si>
  <si>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</si>
  <si>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</si>
  <si>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</si>
  <si>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</si>
  <si>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</si>
  <si>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</si>
  <si>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</si>
  <si>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</si>
  <si>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</si>
  <si>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</si>
  <si>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</si>
  <si>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</si>
  <si>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</si>
  <si>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</si>
  <si>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</si>
  <si>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</si>
  <si>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</si>
  <si>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</si>
  <si>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</si>
  <si>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</si>
  <si>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</si>
  <si>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</si>
  <si>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</si>
  <si>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</si>
  <si>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</si>
  <si>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</si>
  <si>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</si>
  <si>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</si>
  <si>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</si>
  <si>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</si>
  <si>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</si>
  <si>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</si>
  <si>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</si>
  <si>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</si>
  <si>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</si>
  <si>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</si>
  <si>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</si>
  <si>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</si>
  <si>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</si>
  <si>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</si>
  <si>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</si>
  <si>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</si>
  <si>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</si>
  <si>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</si>
  <si>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</si>
  <si>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</si>
  <si>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</si>
  <si>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</si>
  <si>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</si>
  <si>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</si>
  <si>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</si>
  <si>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</si>
  <si>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</si>
  <si>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</si>
  <si>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</si>
  <si>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</si>
  <si>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</si>
  <si>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</si>
  <si>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</si>
  <si>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</si>
  <si>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</si>
  <si>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</si>
  <si>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</si>
  <si>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</si>
  <si>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</si>
  <si>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</si>
  <si>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</si>
  <si>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</si>
  <si>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</si>
  <si>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</si>
  <si>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</si>
  <si>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</si>
  <si>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</si>
  <si>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</si>
  <si>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</si>
  <si>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</si>
  <si>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</si>
  <si>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</si>
  <si>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</si>
  <si>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</si>
  <si>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</si>
  <si>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</si>
  <si>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</si>
  <si>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</si>
  <si>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</si>
  <si>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</si>
  <si>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</si>
  <si>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</si>
  <si>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</si>
  <si>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</si>
  <si>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</si>
  <si>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</si>
  <si>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</si>
  <si>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</si>
  <si>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</si>
  <si>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</si>
  <si>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</si>
  <si>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</si>
  <si>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</si>
  <si>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</si>
  <si>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</si>
  <si>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</si>
  <si>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</si>
  <si>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</si>
  <si>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</si>
  <si>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</si>
  <si>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</si>
  <si>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</si>
  <si>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</si>
  <si>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</si>
  <si>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</si>
  <si>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</si>
  <si>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</si>
  <si>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</si>
  <si>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</si>
  <si>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</si>
  <si>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</si>
  <si>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</si>
  <si>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</si>
  <si>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</si>
  <si>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</si>
  <si>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</si>
  <si>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</si>
  <si>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</si>
  <si>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</si>
  <si>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</si>
  <si>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</si>
  <si>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</si>
  <si>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</si>
  <si>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</si>
  <si>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</si>
  <si>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</si>
  <si>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</si>
  <si>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</si>
  <si>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</si>
  <si>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</si>
  <si>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</si>
  <si>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</si>
  <si>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</si>
  <si>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</si>
  <si>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</si>
  <si>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</si>
  <si>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</si>
  <si>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</si>
  <si>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</si>
  <si>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</si>
  <si>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</si>
  <si>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</si>
  <si>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</si>
  <si>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</si>
  <si>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</si>
  <si>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</si>
  <si>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</si>
  <si>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</si>
  <si>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</si>
  <si>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</si>
  <si>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</si>
  <si>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</si>
  <si>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</si>
  <si>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</si>
  <si>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</si>
  <si>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</si>
  <si>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</si>
  <si>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</si>
  <si>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</si>
  <si>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</si>
  <si>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</si>
  <si>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</si>
  <si>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</si>
  <si>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</si>
  <si>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</si>
  <si>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</si>
  <si>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</si>
  <si>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</si>
  <si>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</si>
  <si>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</si>
  <si>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</si>
  <si>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</si>
  <si>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</si>
  <si>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</si>
  <si>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</si>
  <si>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</si>
  <si>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</si>
  <si>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</si>
  <si>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</si>
  <si>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</si>
  <si>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</si>
  <si>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</si>
  <si>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</si>
  <si>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</si>
  <si>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</si>
  <si>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</si>
  <si>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</si>
  <si>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</si>
  <si>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</si>
  <si>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</si>
  <si>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</si>
  <si>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</si>
  <si>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</si>
  <si>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</si>
  <si>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</si>
  <si>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</si>
  <si>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</si>
  <si>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</si>
  <si>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</si>
  <si>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</si>
  <si>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</si>
  <si>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</si>
  <si>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</si>
  <si>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</si>
  <si>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</si>
  <si>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</si>
  <si>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</si>
  <si>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</si>
  <si>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</si>
  <si>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</si>
  <si>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</si>
  <si>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</si>
  <si>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</si>
  <si>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</si>
  <si>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</si>
  <si>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</si>
  <si>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</si>
  <si>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</si>
  <si>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</si>
  <si>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</si>
  <si>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</si>
  <si>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</si>
  <si>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</si>
  <si>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</si>
  <si>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</si>
  <si>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</si>
  <si>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</si>
  <si>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</si>
  <si>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</si>
  <si>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</si>
  <si>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</si>
  <si>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</si>
  <si>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</si>
  <si>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</si>
  <si>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</si>
  <si>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</si>
  <si>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</si>
  <si>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</si>
  <si>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</si>
  <si>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</si>
  <si>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</si>
  <si>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</si>
  <si>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</si>
  <si>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</si>
  <si>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</si>
  <si>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</si>
  <si>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</si>
  <si>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</si>
  <si>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</si>
  <si>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</si>
  <si>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</si>
  <si>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</si>
  <si>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</si>
  <si>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</si>
  <si>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</si>
  <si>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</si>
  <si>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</si>
  <si>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</si>
  <si>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</si>
  <si>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</si>
  <si>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</si>
  <si>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</si>
  <si>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</si>
  <si>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</si>
  <si>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</si>
  <si>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</si>
  <si>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</si>
  <si>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</si>
  <si>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</si>
  <si>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</si>
  <si>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</si>
  <si>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</si>
  <si>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</si>
  <si>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</si>
  <si>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</si>
  <si>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</si>
  <si>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</si>
  <si>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</si>
  <si>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</si>
  <si>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</si>
  <si>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</si>
  <si>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</si>
  <si>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</si>
  <si>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</si>
  <si>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</si>
  <si>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</si>
  <si>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</si>
  <si>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</si>
  <si>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</si>
  <si>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</si>
  <si>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</si>
  <si>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</si>
  <si>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</si>
  <si>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</si>
  <si>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</si>
  <si>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</si>
  <si>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</si>
  <si>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</si>
  <si>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</si>
  <si>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</si>
  <si>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</si>
  <si>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</si>
  <si>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</si>
  <si>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</si>
  <si>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</si>
  <si>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</si>
  <si>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</si>
  <si>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</si>
  <si>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</si>
  <si>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</si>
  <si>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</si>
  <si>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</si>
  <si>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</si>
  <si>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</si>
  <si>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</si>
  <si>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</si>
  <si>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</si>
  <si>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</si>
  <si>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</si>
  <si>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</si>
  <si>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</si>
  <si>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</si>
  <si>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</si>
  <si>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</si>
  <si>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</si>
  <si>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</si>
  <si>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</si>
  <si>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</si>
  <si>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</si>
  <si>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</si>
  <si>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</si>
  <si>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</si>
  <si>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</si>
  <si>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</si>
  <si>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</si>
  <si>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</si>
  <si>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</si>
  <si>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</si>
  <si>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</si>
  <si>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</si>
  <si>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</si>
  <si>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</si>
  <si>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</si>
  <si>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</si>
  <si>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</si>
  <si>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</si>
  <si>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</si>
  <si>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</si>
  <si>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</si>
  <si>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</si>
  <si>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</si>
  <si>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</si>
  <si>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</si>
  <si>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</si>
  <si>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</si>
  <si>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</si>
  <si>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</si>
  <si>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</si>
  <si>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</si>
  <si>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</si>
  <si>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</si>
  <si>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</si>
  <si>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</si>
  <si>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</si>
  <si>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</si>
  <si>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</si>
  <si>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</si>
  <si>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</si>
  <si>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</si>
  <si>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</si>
  <si>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</si>
  <si>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</si>
  <si>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</si>
  <si>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</si>
  <si>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</si>
  <si>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</si>
  <si>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</si>
  <si>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</si>
  <si>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</si>
  <si>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</si>
  <si>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</si>
  <si>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</si>
  <si>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</si>
  <si>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</si>
  <si>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</si>
  <si>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</si>
  <si>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</si>
  <si>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</si>
  <si>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</si>
  <si>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</si>
  <si>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</si>
  <si>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</si>
  <si>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</si>
  <si>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</si>
  <si>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</si>
  <si>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</si>
  <si>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</si>
  <si>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</si>
  <si>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</si>
  <si>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</si>
  <si>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</si>
  <si>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</si>
  <si>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</si>
  <si>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</si>
  <si>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</si>
  <si>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</si>
  <si>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</si>
  <si>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</si>
  <si>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</si>
  <si>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</si>
  <si>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</si>
  <si>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</si>
  <si>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</si>
  <si>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</si>
  <si>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</si>
  <si>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</si>
  <si>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</si>
  <si>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</si>
  <si>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</si>
  <si>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</si>
  <si>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</si>
  <si>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</si>
  <si>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</si>
  <si>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</si>
  <si>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</si>
  <si>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</si>
  <si>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</si>
  <si>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</si>
  <si>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</si>
  <si>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</si>
  <si>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</si>
  <si>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</si>
  <si>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</si>
  <si>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</si>
  <si>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</si>
  <si>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</si>
  <si>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</si>
  <si>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</si>
  <si>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</si>
  <si>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</si>
  <si>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</si>
  <si>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</si>
  <si>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</si>
  <si>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</si>
  <si>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</si>
  <si>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</si>
  <si>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</si>
  <si>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</si>
  <si>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</si>
  <si>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</si>
  <si>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</si>
  <si>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</si>
  <si>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</si>
  <si>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</si>
  <si>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</si>
  <si>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</si>
  <si>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</si>
  <si>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</si>
  <si>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</si>
  <si>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</si>
  <si>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</si>
  <si>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</si>
  <si>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</si>
  <si>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</si>
  <si>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</si>
  <si>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</si>
  <si>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</si>
  <si>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</si>
  <si>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</si>
  <si>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</si>
  <si>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</si>
  <si>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</si>
  <si>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</si>
  <si>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</si>
  <si>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</si>
  <si>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</si>
  <si>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</si>
  <si>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</si>
  <si>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</si>
  <si>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</si>
  <si>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</si>
  <si>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</si>
  <si>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</si>
  <si>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</si>
  <si>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</si>
  <si>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</si>
  <si>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</si>
  <si>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</si>
  <si>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</si>
  <si>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</si>
  <si>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</si>
  <si>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</si>
  <si>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</si>
  <si>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</si>
  <si>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</si>
  <si>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</si>
  <si>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</si>
  <si>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</si>
  <si>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</si>
  <si>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</si>
  <si>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</si>
  <si>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</si>
  <si>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</si>
  <si>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</si>
  <si>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</si>
  <si>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</si>
  <si>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</si>
  <si>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</si>
  <si>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</si>
  <si>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</si>
  <si>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</si>
  <si>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</si>
  <si>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</si>
  <si>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</si>
  <si>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</si>
  <si>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</si>
  <si>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</si>
  <si>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</si>
  <si>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</si>
  <si>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</si>
  <si>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</si>
  <si>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</si>
  <si>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</si>
  <si>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</si>
  <si>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</si>
  <si>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</si>
  <si>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</si>
  <si>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</si>
  <si>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</si>
  <si>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</si>
  <si>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</si>
  <si>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</si>
  <si>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</si>
  <si>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</si>
  <si>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</si>
  <si>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</si>
  <si>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</si>
  <si>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</si>
  <si>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</si>
  <si>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</si>
  <si>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</si>
  <si>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</si>
  <si>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</si>
  <si>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</si>
  <si>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</si>
  <si>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</si>
  <si>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</si>
  <si>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</si>
  <si>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</si>
  <si>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</si>
  <si>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</si>
  <si>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</si>
  <si>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</si>
  <si>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</si>
  <si>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</si>
  <si>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</si>
  <si>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</si>
  <si>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</si>
  <si>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</si>
  <si>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</si>
  <si>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</si>
  <si>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</si>
  <si>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</si>
  <si>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</si>
  <si>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</si>
  <si>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</si>
  <si>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</si>
  <si>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</si>
  <si>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</si>
  <si>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</si>
  <si>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</si>
  <si>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</si>
  <si>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</si>
  <si>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</si>
  <si>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</si>
  <si>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</si>
  <si>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</si>
  <si>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</si>
  <si>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</si>
  <si>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</si>
  <si>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</si>
  <si>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</si>
  <si>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</si>
  <si>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</si>
  <si>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</si>
  <si>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</si>
  <si>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</si>
  <si>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</si>
  <si>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</si>
  <si>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</si>
  <si>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</si>
  <si>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</si>
  <si>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</si>
  <si>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</si>
  <si>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</si>
  <si>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</si>
  <si>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</si>
  <si>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</si>
  <si>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</si>
  <si>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</si>
  <si>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</si>
  <si>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</si>
  <si>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</si>
  <si>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</si>
  <si>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</si>
  <si>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</si>
  <si>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</si>
  <si>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</si>
  <si>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</si>
  <si>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</si>
  <si>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</si>
  <si>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</si>
  <si>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</si>
  <si>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</si>
  <si>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</si>
  <si>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</si>
  <si>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</si>
  <si>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</si>
  <si>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</si>
  <si>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</si>
  <si>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</si>
  <si>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</si>
  <si>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</si>
  <si>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</si>
  <si>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</si>
  <si>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</si>
  <si>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</si>
  <si>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</si>
  <si>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</si>
  <si>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</si>
  <si>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</si>
  <si>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</si>
  <si>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</si>
  <si>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</si>
  <si>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</si>
  <si>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</si>
  <si>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</si>
  <si>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</si>
  <si>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</si>
  <si>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</si>
  <si>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</si>
  <si>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</si>
  <si>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</si>
  <si>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</si>
  <si>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</si>
  <si>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</si>
  <si>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</si>
  <si>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</si>
  <si>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</si>
  <si>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</si>
  <si>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</si>
  <si>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</si>
  <si>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</si>
  <si>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</si>
  <si>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</si>
  <si>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</si>
  <si>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</si>
  <si>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</si>
  <si>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</si>
  <si>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</si>
  <si>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</si>
  <si>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</si>
  <si>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</si>
  <si>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</si>
  <si>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</si>
  <si>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</si>
  <si>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</si>
  <si>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</si>
  <si>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</si>
  <si>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</si>
  <si>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</si>
  <si>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</si>
  <si>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</si>
  <si>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</si>
  <si>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</si>
  <si>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</si>
  <si>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</si>
  <si>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</si>
  <si>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</si>
  <si>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</si>
  <si>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</si>
  <si>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</si>
  <si>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</si>
  <si>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</si>
  <si>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</si>
  <si>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</si>
  <si>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</si>
  <si>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</si>
  <si>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</si>
  <si>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</si>
  <si>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</si>
  <si>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</si>
  <si>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</si>
  <si>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</si>
  <si>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</si>
  <si>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</si>
  <si>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</si>
  <si>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</si>
  <si>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</si>
  <si>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</si>
  <si>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</si>
  <si>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</si>
  <si>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</si>
  <si>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</si>
  <si>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</si>
  <si>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</si>
  <si>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</si>
  <si>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</si>
  <si>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</si>
  <si>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</si>
  <si>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</si>
  <si>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</si>
  <si>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</si>
  <si>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</si>
  <si>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</si>
  <si>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</si>
  <si>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</si>
  <si>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</si>
  <si>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</si>
  <si>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</si>
  <si>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</si>
  <si>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</si>
  <si>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</si>
  <si>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</si>
  <si>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</si>
  <si>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</si>
  <si>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</si>
  <si>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</si>
  <si>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</si>
  <si>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</si>
  <si>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</si>
  <si>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</si>
  <si>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</si>
  <si>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</si>
  <si>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</si>
  <si>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</si>
  <si>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</si>
  <si>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</si>
  <si>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</si>
  <si>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</si>
  <si>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</si>
  <si>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</si>
  <si>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</si>
  <si>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</si>
  <si>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</si>
  <si>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</si>
  <si>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</si>
  <si>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</si>
  <si>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</si>
  <si>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</si>
  <si>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</si>
  <si>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</si>
  <si>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</si>
  <si>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</si>
  <si>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</si>
  <si>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</si>
  <si>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</si>
  <si>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</si>
  <si>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</si>
  <si>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</si>
  <si>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</si>
  <si>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</si>
  <si>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</si>
  <si>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</si>
  <si>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</si>
  <si>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</si>
  <si>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</si>
  <si>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</si>
  <si>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</si>
  <si>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</si>
  <si>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</si>
  <si>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</si>
  <si>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</si>
  <si>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</si>
  <si>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</si>
  <si>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</si>
  <si>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</si>
  <si>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</si>
  <si>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</si>
  <si>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</si>
  <si>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</si>
  <si>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</si>
  <si>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</si>
  <si>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</si>
  <si>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</si>
  <si>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</si>
  <si>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</si>
  <si>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</si>
  <si>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</si>
  <si>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</si>
  <si>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</si>
  <si>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</si>
  <si>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</si>
  <si>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</si>
  <si>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</si>
  <si>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</si>
  <si>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</si>
  <si>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</si>
  <si>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</si>
  <si>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</si>
  <si>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</si>
  <si>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</si>
  <si>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</si>
  <si>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</si>
  <si>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</si>
  <si>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</si>
  <si>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</si>
  <si>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</si>
  <si>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</si>
  <si>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</si>
  <si>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</si>
  <si>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</si>
  <si>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</si>
  <si>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</si>
  <si>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</si>
  <si>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</si>
  <si>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</si>
  <si>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</si>
  <si>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</si>
  <si>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</si>
  <si>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</si>
  <si>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</si>
  <si>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</si>
  <si>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</si>
  <si>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</si>
  <si>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</si>
  <si>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</si>
  <si>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</si>
  <si>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</si>
  <si>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</si>
  <si>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</si>
  <si>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</si>
  <si>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</si>
  <si>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</si>
  <si>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</si>
  <si>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</si>
  <si>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</si>
  <si>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</si>
  <si>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</si>
  <si>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</si>
  <si>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</si>
  <si>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</si>
  <si>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</si>
  <si>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</si>
  <si>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</si>
  <si>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</si>
  <si>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</si>
  <si>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</si>
  <si>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</si>
  <si>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</si>
  <si>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</si>
  <si>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</si>
  <si>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</si>
  <si>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</si>
  <si>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</si>
  <si>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</si>
  <si>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</si>
  <si>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</si>
  <si>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</si>
  <si>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</si>
  <si>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</si>
  <si>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</si>
  <si>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</si>
  <si>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</si>
  <si>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</si>
  <si>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</si>
  <si>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</si>
  <si>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</si>
  <si>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</si>
  <si>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</si>
  <si>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</si>
  <si>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</si>
  <si>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</si>
  <si>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</si>
  <si>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</si>
  <si>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</si>
  <si>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</si>
  <si>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</si>
  <si>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</si>
  <si>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</si>
  <si>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</si>
  <si>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</si>
  <si>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</si>
  <si>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</si>
  <si>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</si>
  <si>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</si>
  <si>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</si>
  <si>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</si>
  <si>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</si>
  <si>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</si>
  <si>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</si>
  <si>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</si>
  <si>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</si>
  <si>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</si>
  <si>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</si>
  <si>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</si>
  <si>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</si>
  <si>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</si>
  <si>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</si>
  <si>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</si>
  <si>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</si>
  <si>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</si>
  <si>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</si>
  <si>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</si>
  <si>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</si>
  <si>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</si>
  <si>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</si>
  <si>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</si>
  <si>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</si>
  <si>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</si>
  <si>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</si>
  <si>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</si>
  <si>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</si>
  <si>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</si>
  <si>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</si>
  <si>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</si>
  <si>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</si>
  <si>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</si>
  <si>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</si>
  <si>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</si>
  <si>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</si>
  <si>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</si>
  <si>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</si>
  <si>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</si>
  <si>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</si>
  <si>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</si>
  <si>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</si>
  <si>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</si>
  <si>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</si>
  <si>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</si>
  <si>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</si>
  <si>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</si>
  <si>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</si>
  <si>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</si>
  <si>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</si>
  <si>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</si>
  <si>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</si>
  <si>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</si>
  <si>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</si>
  <si>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</si>
  <si>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</si>
  <si>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</si>
  <si>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</si>
  <si>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</si>
  <si>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</si>
  <si>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</si>
  <si>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</si>
  <si>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</si>
  <si>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</si>
  <si>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</si>
  <si>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</si>
  <si>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</si>
  <si>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</si>
  <si>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</si>
  <si>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</si>
  <si>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</si>
  <si>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</si>
  <si>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</si>
  <si>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</si>
  <si>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</si>
  <si>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</si>
  <si>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</si>
  <si>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</si>
  <si>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</si>
  <si>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</si>
  <si>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</si>
  <si>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</si>
  <si>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</si>
  <si>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</si>
  <si>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</si>
  <si>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</si>
  <si>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</si>
  <si>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</si>
  <si>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</si>
  <si>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</si>
  <si>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</si>
  <si>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</si>
  <si>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</si>
  <si>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</si>
  <si>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</si>
  <si>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</si>
  <si>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</si>
  <si>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</si>
  <si>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</si>
  <si>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</si>
  <si>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</si>
  <si>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</si>
  <si>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</si>
  <si>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</si>
  <si>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</si>
  <si>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</si>
  <si>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</si>
  <si>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</si>
  <si>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</si>
  <si>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</si>
  <si>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</si>
  <si>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</si>
  <si>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</si>
  <si>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</si>
  <si>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</si>
  <si>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</si>
  <si>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</si>
  <si>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</si>
  <si>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</si>
  <si>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</si>
  <si>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</si>
  <si>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</si>
  <si>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</si>
  <si>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</si>
  <si>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</si>
  <si>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</si>
  <si>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</si>
  <si>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</si>
  <si>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</si>
  <si>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</si>
  <si>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</si>
  <si>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</si>
  <si>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</si>
  <si>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</si>
  <si>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</si>
  <si>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</si>
  <si>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</si>
  <si>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</si>
  <si>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</si>
  <si>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</si>
  <si>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</si>
  <si>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</si>
  <si>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</si>
  <si>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</si>
  <si>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</si>
  <si>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</si>
  <si>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</si>
  <si>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</si>
  <si>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</si>
  <si>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</si>
  <si>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</si>
  <si>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</si>
  <si>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</si>
  <si>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</si>
  <si>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</si>
  <si>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</si>
  <si>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</si>
  <si>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</si>
  <si>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</si>
  <si>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</si>
  <si>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</si>
  <si>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</si>
  <si>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</si>
  <si>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</si>
  <si>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</si>
  <si>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</si>
  <si>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</si>
  <si>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</si>
  <si>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</si>
  <si>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</si>
  <si>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</si>
  <si>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</si>
  <si>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</si>
  <si>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</si>
  <si>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</si>
  <si>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</si>
  <si>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</si>
  <si>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</si>
  <si>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</si>
  <si>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</si>
  <si>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</si>
  <si>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</si>
  <si>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</si>
  <si>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</si>
  <si>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</si>
  <si>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</si>
  <si>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</si>
  <si>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</si>
  <si>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</si>
  <si>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</si>
  <si>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</si>
  <si>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</si>
  <si>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</si>
  <si>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</si>
  <si>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</si>
  <si>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</si>
  <si>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</si>
  <si>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</si>
  <si>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</si>
  <si>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</si>
  <si>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</si>
  <si>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</si>
  <si>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</si>
  <si>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</si>
  <si>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</si>
  <si>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</si>
  <si>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</si>
  <si>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</si>
  <si>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</si>
  <si>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</si>
  <si>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</si>
  <si>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</si>
  <si>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</si>
  <si>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</si>
  <si>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</si>
  <si>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</si>
  <si>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</si>
  <si>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</si>
  <si>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</si>
  <si>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</si>
  <si>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</si>
  <si>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</si>
  <si>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</si>
  <si>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</si>
  <si>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</si>
  <si>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</si>
  <si>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</si>
  <si>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</si>
  <si>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</si>
  <si>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</si>
  <si>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</si>
  <si>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</si>
  <si>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</si>
  <si>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</si>
  <si>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</si>
  <si>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</si>
  <si>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</si>
  <si>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</si>
  <si>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</si>
  <si>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</si>
  <si>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</si>
  <si>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</si>
  <si>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</si>
  <si>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</si>
  <si>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</si>
  <si>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</si>
  <si>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</si>
  <si>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</si>
  <si>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</si>
  <si>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</si>
  <si>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</si>
  <si>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</si>
  <si>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</si>
  <si>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</si>
  <si>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</si>
  <si>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</si>
  <si>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</si>
  <si>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</si>
  <si>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</si>
  <si>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</si>
  <si>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</si>
  <si>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</si>
  <si>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</si>
  <si>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</si>
  <si>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</si>
  <si>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</si>
  <si>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</si>
  <si>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</si>
  <si>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</si>
  <si>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</si>
  <si>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</si>
  <si>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</si>
  <si>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</si>
  <si>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</si>
  <si>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</si>
  <si>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</si>
  <si>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</si>
  <si>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</si>
  <si>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</si>
  <si>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</si>
  <si>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</si>
  <si>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</si>
  <si>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</si>
  <si>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</si>
  <si>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</si>
  <si>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</si>
  <si>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</si>
  <si>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</si>
  <si>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</si>
  <si>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</si>
  <si>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</si>
  <si>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</si>
  <si>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</si>
  <si>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</si>
  <si>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</si>
  <si>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</si>
  <si>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</si>
  <si>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</si>
  <si>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</si>
  <si>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</si>
  <si>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</si>
  <si>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</si>
  <si>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</si>
  <si>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</si>
  <si>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</si>
  <si>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</si>
  <si>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</si>
  <si>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</si>
  <si>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</si>
  <si>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</si>
  <si>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</si>
  <si>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</si>
  <si>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</si>
  <si>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</si>
  <si>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</si>
  <si>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</si>
  <si>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</si>
  <si>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</si>
  <si>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</si>
  <si>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</si>
  <si>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</si>
  <si>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</si>
  <si>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</si>
  <si>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</si>
  <si>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</si>
  <si>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</si>
  <si>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</si>
  <si>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</si>
  <si>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</si>
  <si>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</si>
  <si>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</si>
  <si>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</si>
  <si>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</si>
  <si>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</si>
  <si>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</si>
  <si>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</si>
  <si>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</si>
  <si>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</si>
  <si>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</si>
  <si>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</si>
  <si>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</si>
  <si>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</si>
  <si>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</si>
  <si>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</si>
  <si>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</si>
  <si>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</si>
  <si>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</si>
  <si>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</si>
  <si>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</si>
  <si>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</si>
  <si>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</si>
  <si>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</si>
  <si>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</si>
  <si>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</si>
  <si>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</si>
  <si>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</si>
  <si>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</si>
  <si>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</si>
  <si>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</si>
  <si>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</si>
  <si>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</si>
  <si>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</si>
  <si>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</si>
  <si>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</si>
  <si>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</si>
  <si>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</si>
  <si>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</si>
  <si>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</si>
  <si>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</si>
  <si>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</si>
  <si>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</si>
  <si>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</si>
  <si>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</si>
  <si>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</si>
  <si>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</si>
  <si>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</si>
  <si>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</si>
  <si>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</si>
  <si>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</si>
  <si>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</si>
  <si>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</si>
  <si>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</si>
  <si>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</si>
  <si>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</si>
  <si>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</si>
  <si>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</si>
  <si>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</si>
  <si>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</si>
  <si>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</si>
  <si>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</si>
  <si>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</si>
  <si>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</si>
  <si>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</si>
  <si>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</si>
  <si>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</si>
  <si>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</si>
  <si>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</si>
  <si>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</si>
  <si>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</si>
  <si>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</si>
  <si>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</si>
  <si>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</si>
  <si>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</si>
  <si>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</si>
  <si>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</si>
  <si>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</si>
  <si>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</si>
  <si>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</si>
  <si>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</si>
  <si>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</si>
  <si>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</si>
  <si>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</si>
  <si>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</si>
  <si>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</si>
  <si>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</si>
  <si>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</si>
  <si>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</si>
  <si>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</si>
  <si>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</si>
  <si>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</si>
  <si>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</si>
  <si>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</si>
  <si>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</si>
  <si>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</si>
  <si>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</si>
  <si>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</si>
  <si>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</si>
  <si>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</si>
  <si>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</si>
  <si>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</si>
  <si>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</si>
  <si>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</si>
  <si>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</si>
  <si>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</si>
  <si>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</si>
  <si>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</si>
  <si>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</si>
  <si>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</si>
  <si>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</si>
  <si>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</si>
  <si>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</si>
  <si>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</si>
  <si>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</si>
  <si>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</si>
  <si>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</si>
  <si>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</si>
  <si>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</si>
  <si>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</si>
  <si>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</si>
  <si>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</si>
  <si>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</si>
  <si>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</si>
  <si>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</si>
  <si>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</si>
  <si>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</si>
  <si>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</si>
  <si>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</si>
  <si>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</si>
  <si>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</si>
  <si>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</si>
  <si>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</si>
  <si>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</si>
  <si>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</si>
  <si>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</si>
  <si>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</si>
  <si>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</si>
  <si>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</si>
  <si>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</si>
  <si>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</si>
  <si>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</si>
  <si>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</si>
  <si>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</si>
  <si>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</si>
  <si>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</si>
  <si>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</si>
  <si>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</si>
  <si>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</si>
  <si>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</si>
  <si>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</si>
  <si>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</si>
  <si>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</si>
  <si>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</si>
  <si>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</si>
  <si>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</si>
  <si>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</si>
  <si>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</si>
  <si>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</si>
  <si>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</si>
  <si>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</si>
  <si>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</si>
  <si>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</si>
  <si>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</si>
  <si>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</si>
  <si>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</si>
  <si>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</si>
  <si>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</si>
  <si>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</si>
  <si>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</si>
  <si>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</si>
  <si>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</si>
  <si>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</si>
  <si>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</si>
  <si>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</si>
  <si>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</si>
  <si>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</si>
  <si>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</si>
  <si>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</si>
  <si>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</si>
  <si>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</si>
  <si>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</si>
  <si>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</si>
  <si>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</si>
  <si>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</si>
  <si>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</si>
  <si>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</si>
  <si>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</si>
  <si>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</si>
  <si>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</si>
  <si>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</si>
  <si>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</si>
  <si>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</si>
  <si>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</si>
  <si>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</si>
  <si>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</si>
  <si>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</si>
  <si>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</si>
  <si>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</si>
  <si>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</si>
  <si>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</si>
  <si>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</si>
  <si>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</si>
  <si>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</si>
  <si>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</si>
  <si>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</si>
  <si>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</si>
  <si>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</si>
  <si>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</si>
  <si>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</si>
  <si>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</si>
  <si>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</si>
  <si>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</si>
  <si>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</si>
  <si>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</si>
  <si>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</si>
  <si>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</si>
  <si>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</si>
  <si>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</si>
  <si>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</si>
  <si>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</si>
  <si>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</si>
  <si>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</si>
  <si>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</si>
  <si>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</si>
  <si>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</si>
  <si>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</si>
  <si>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</si>
  <si>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</si>
  <si>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</si>
  <si>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</si>
  <si>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</si>
  <si>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</si>
  <si>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</si>
  <si>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</si>
  <si>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</si>
  <si>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</si>
  <si>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</si>
  <si>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</si>
  <si>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</si>
  <si>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</si>
  <si>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</si>
  <si>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</si>
  <si>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</si>
  <si>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</si>
  <si>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</si>
  <si>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</si>
  <si>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</si>
  <si>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</si>
  <si>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</si>
  <si>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</si>
  <si>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</si>
  <si>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</si>
  <si>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</si>
  <si>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</si>
  <si>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</si>
  <si>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</si>
  <si>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</si>
  <si>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</si>
  <si>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</si>
  <si>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</si>
  <si>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</si>
  <si>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</si>
  <si>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</si>
  <si>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</si>
  <si>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</si>
  <si>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</si>
  <si>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</si>
  <si>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</si>
  <si>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</si>
  <si>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</si>
  <si>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</si>
  <si>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</si>
  <si>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</si>
  <si>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</si>
  <si>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</si>
  <si>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</si>
  <si>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</si>
  <si>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</si>
  <si>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</si>
  <si>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</si>
  <si>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</si>
  <si>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</si>
  <si>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</si>
  <si>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</si>
  <si>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</si>
  <si>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</si>
  <si>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</si>
  <si>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</si>
  <si>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</si>
  <si>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</si>
  <si>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</si>
  <si>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</si>
  <si>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</si>
  <si>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</si>
  <si>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</si>
  <si>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</si>
  <si>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</si>
  <si>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</si>
  <si>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</si>
  <si>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</si>
  <si>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</si>
  <si>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</si>
  <si>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</si>
  <si>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</si>
  <si>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</si>
  <si>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</si>
  <si>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</si>
  <si>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</si>
  <si>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</si>
  <si>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</si>
  <si>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</si>
  <si>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</si>
  <si>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</si>
  <si>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</si>
  <si>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</si>
  <si>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</si>
  <si>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</si>
  <si>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</si>
  <si>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</si>
  <si>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</si>
  <si>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</si>
  <si>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</si>
  <si>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</si>
  <si>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</si>
  <si>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</si>
  <si>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</si>
  <si>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</si>
  <si>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</si>
  <si>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</si>
  <si>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</si>
  <si>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</si>
  <si>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</si>
  <si>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</si>
  <si>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</si>
  <si>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</si>
  <si>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</si>
  <si>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</si>
  <si>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</si>
  <si>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</si>
  <si>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</si>
  <si>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</si>
  <si>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</si>
  <si>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</si>
  <si>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</si>
  <si>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</si>
  <si>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</si>
  <si>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</si>
  <si>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</si>
  <si>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</si>
  <si>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</si>
  <si>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</si>
  <si>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</si>
  <si>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</si>
  <si>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</si>
  <si>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</si>
  <si>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</si>
  <si>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</si>
  <si>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</si>
  <si>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</si>
  <si>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</si>
  <si>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</si>
  <si>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</si>
  <si>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</si>
  <si>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</si>
  <si>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</si>
  <si>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</si>
  <si>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</si>
  <si>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</si>
  <si>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</si>
  <si>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</si>
  <si>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</si>
  <si>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</si>
  <si>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</si>
  <si>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</si>
  <si>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</si>
  <si>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</si>
  <si>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</si>
  <si>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</si>
  <si>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</si>
  <si>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</si>
  <si>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</si>
  <si>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</si>
  <si>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</si>
  <si>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</si>
  <si>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</si>
  <si>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</si>
  <si>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</si>
  <si>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</si>
  <si>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</si>
  <si>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</si>
  <si>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</si>
  <si>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</si>
  <si>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</si>
  <si>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</si>
  <si>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</si>
  <si>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</si>
  <si>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</si>
  <si>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</si>
  <si>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</si>
  <si>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</si>
  <si>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</si>
  <si>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</si>
  <si>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</si>
  <si>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</si>
  <si>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</si>
  <si>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</si>
  <si>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</si>
  <si>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</si>
  <si>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</si>
  <si>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</si>
  <si>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</si>
  <si>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</si>
  <si>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</si>
  <si>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</si>
  <si>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</si>
  <si>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</si>
  <si>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</si>
  <si>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</si>
  <si>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</si>
  <si>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</si>
  <si>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</si>
  <si>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</si>
  <si>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</si>
  <si>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</si>
  <si>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</si>
  <si>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</si>
  <si>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</si>
  <si>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</si>
  <si>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</si>
  <si>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</si>
  <si>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</si>
  <si>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</si>
  <si>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</si>
  <si>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</si>
  <si>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</si>
  <si>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</si>
  <si>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</si>
  <si>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</si>
  <si>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</si>
  <si>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</si>
  <si>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</si>
  <si>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</si>
  <si>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</si>
  <si>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</si>
  <si>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</si>
  <si>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</si>
  <si>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</si>
  <si>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</si>
  <si>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</si>
  <si>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</si>
  <si>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</si>
  <si>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</si>
  <si>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</si>
  <si>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</si>
  <si>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</si>
  <si>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</si>
  <si>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</si>
  <si>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</si>
  <si>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</si>
  <si>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</si>
  <si>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</si>
  <si>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</si>
  <si>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</si>
  <si>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</si>
  <si>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</si>
  <si>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</si>
  <si>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</si>
  <si>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</si>
  <si>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</si>
  <si>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</si>
  <si>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</si>
  <si>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</si>
  <si>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</si>
  <si>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</si>
  <si>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</si>
  <si>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</si>
  <si>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</si>
  <si>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</si>
  <si>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</si>
  <si>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</si>
  <si>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</si>
  <si>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</si>
  <si>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</si>
  <si>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</si>
  <si>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</si>
  <si>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</si>
  <si>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</si>
  <si>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</si>
  <si>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</si>
  <si>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</si>
  <si>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</si>
  <si>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</si>
  <si>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</si>
  <si>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</si>
  <si>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</si>
  <si>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</si>
  <si>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</si>
  <si>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</si>
  <si>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</si>
  <si>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</si>
  <si>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</si>
  <si>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</si>
  <si>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</si>
  <si>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</si>
  <si>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</si>
  <si>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</si>
  <si>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</si>
  <si>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</si>
  <si>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</si>
  <si>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</si>
  <si>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</si>
  <si>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</si>
  <si>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</si>
  <si>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</si>
  <si>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</si>
  <si>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</si>
  <si>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</si>
  <si>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</si>
  <si>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</si>
  <si>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</si>
  <si>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</si>
  <si>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</si>
  <si>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</si>
  <si>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</si>
  <si>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</si>
  <si>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</si>
  <si>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</si>
  <si>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</si>
  <si>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</si>
  <si>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</si>
  <si>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</si>
  <si>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</si>
  <si>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</si>
  <si>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</si>
  <si>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</si>
  <si>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</si>
  <si>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</si>
  <si>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</si>
  <si>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</si>
  <si>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</si>
  <si>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</si>
  <si>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</si>
  <si>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</si>
  <si>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</si>
  <si>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</si>
  <si>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</si>
  <si>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</si>
  <si>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</si>
  <si>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</si>
  <si>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</si>
  <si>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</si>
  <si>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</si>
  <si>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</si>
  <si>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</si>
  <si>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</si>
  <si>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</si>
  <si>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</si>
  <si>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</si>
  <si>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</si>
  <si>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</si>
  <si>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</si>
  <si>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</si>
  <si>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</si>
  <si>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</si>
  <si>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</si>
  <si>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</si>
  <si>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</si>
  <si>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</si>
  <si>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</si>
  <si>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</si>
  <si>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</si>
  <si>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</si>
  <si>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</si>
  <si>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</si>
  <si>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</si>
  <si>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</si>
  <si>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</si>
  <si>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</si>
  <si>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</si>
  <si>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</si>
  <si>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</si>
  <si>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</si>
  <si>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</si>
  <si>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</si>
  <si>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</si>
  <si>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</si>
  <si>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</si>
  <si>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</si>
  <si>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</si>
  <si>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</si>
  <si>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</si>
  <si>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</si>
  <si>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</si>
  <si>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</si>
  <si>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</si>
  <si>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</si>
  <si>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</si>
  <si>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</si>
  <si>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</si>
  <si>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</si>
  <si>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</si>
  <si>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</si>
  <si>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</si>
  <si>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</si>
  <si>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</si>
  <si>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</si>
  <si>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</si>
  <si>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</si>
  <si>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</si>
  <si>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</si>
  <si>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</si>
  <si>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</si>
  <si>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</si>
  <si>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</si>
  <si>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</si>
  <si>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</si>
  <si>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</si>
  <si>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</si>
  <si>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</si>
  <si>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</si>
  <si>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</si>
  <si>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</si>
  <si>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</si>
  <si>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</si>
  <si>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</si>
  <si>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</si>
  <si>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</si>
  <si>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</si>
  <si>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</si>
  <si>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</si>
  <si>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</si>
  <si>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</si>
  <si>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</si>
  <si>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</si>
  <si>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</si>
  <si>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</si>
  <si>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</si>
  <si>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</si>
  <si>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</si>
  <si>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</si>
  <si>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</si>
  <si>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</si>
  <si>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</si>
  <si>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</si>
  <si>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</si>
  <si>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</si>
  <si>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</si>
  <si>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</si>
  <si>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</si>
  <si>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</si>
  <si>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</si>
  <si>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</si>
  <si>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</si>
  <si>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</si>
  <si>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</si>
  <si>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</si>
  <si>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</si>
  <si>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</si>
  <si>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</si>
  <si>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</si>
  <si>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</si>
  <si>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</si>
  <si>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</si>
  <si>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</si>
  <si>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</si>
  <si>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</si>
  <si>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</si>
  <si>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</si>
  <si>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</si>
  <si>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</si>
  <si>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</si>
  <si>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</si>
  <si>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</si>
  <si>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</si>
  <si>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</si>
  <si>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</si>
  <si>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</si>
  <si>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</si>
  <si>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</si>
  <si>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</si>
  <si>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</si>
  <si>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</si>
  <si>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</si>
  <si>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</si>
  <si>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</si>
  <si>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</si>
  <si>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</si>
  <si>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</si>
  <si>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</si>
  <si>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</si>
  <si>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</si>
  <si>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</si>
  <si>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</si>
  <si>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</si>
  <si>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</si>
  <si>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</si>
  <si>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</si>
  <si>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</si>
  <si>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</si>
  <si>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</si>
  <si>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</si>
  <si>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</si>
  <si>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</si>
  <si>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</si>
  <si>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</si>
  <si>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</si>
  <si>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</si>
  <si>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</si>
  <si>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</si>
  <si>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</si>
  <si>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</si>
  <si>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</si>
  <si>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</si>
  <si>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</si>
  <si>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</si>
  <si>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</si>
  <si>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</si>
  <si>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</si>
  <si>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</si>
  <si>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</si>
  <si>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</si>
  <si>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</si>
  <si>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</si>
  <si>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</si>
  <si>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</si>
  <si>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</si>
  <si>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</si>
  <si>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</si>
  <si>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</si>
  <si>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</si>
  <si>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</si>
  <si>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</si>
  <si>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</si>
  <si>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</si>
  <si>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</si>
  <si>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</si>
  <si>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</si>
  <si>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</si>
  <si>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</si>
  <si>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</si>
  <si>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</si>
  <si>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</si>
  <si>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</si>
  <si>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</si>
  <si>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</si>
  <si>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</si>
  <si>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</si>
  <si>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</si>
  <si>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</si>
  <si>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</si>
  <si>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</si>
  <si>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</si>
  <si>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</si>
  <si>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</si>
  <si>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</si>
  <si>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</si>
  <si>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</si>
  <si>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</si>
  <si>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</si>
  <si>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</si>
  <si>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</si>
  <si>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</si>
  <si>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</si>
  <si>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</si>
  <si>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</si>
  <si>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</si>
  <si>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</si>
  <si>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</si>
  <si>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</si>
  <si>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</si>
  <si>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</si>
  <si>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</si>
  <si>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</si>
  <si>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</si>
  <si>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</si>
  <si>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</si>
  <si>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</si>
  <si>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</si>
  <si>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</si>
  <si>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</si>
  <si>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</si>
  <si>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</si>
  <si>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</si>
  <si>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</si>
  <si>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</si>
  <si>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</si>
  <si>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</si>
  <si>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</si>
  <si>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</si>
  <si>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</si>
  <si>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</si>
  <si>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</si>
  <si>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</si>
  <si>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</si>
  <si>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</si>
  <si>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</si>
  <si>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</si>
  <si>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</si>
  <si>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</si>
  <si>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</si>
  <si>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</si>
  <si>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</si>
  <si>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</si>
  <si>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</si>
  <si>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</si>
  <si>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</si>
  <si>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</si>
  <si>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</si>
  <si>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</si>
  <si>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</si>
  <si>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</si>
  <si>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</si>
  <si>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</si>
  <si>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</si>
  <si>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</si>
  <si>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</si>
  <si>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</si>
  <si>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</si>
  <si>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</si>
  <si>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</si>
  <si>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</si>
  <si>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</si>
  <si>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</si>
  <si>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</si>
  <si>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</si>
  <si>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</si>
  <si>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</si>
  <si>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</si>
  <si>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</si>
  <si>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</si>
  <si>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</si>
  <si>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</si>
  <si>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</si>
  <si>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</si>
  <si>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</si>
  <si>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</si>
  <si>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</si>
  <si>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</si>
  <si>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</si>
  <si>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</si>
  <si>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</si>
  <si>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</si>
  <si>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</si>
  <si>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</si>
  <si>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</si>
  <si>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</si>
  <si>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</si>
  <si>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</si>
  <si>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</si>
  <si>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</si>
  <si>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</si>
  <si>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</si>
  <si>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</si>
  <si>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</si>
  <si>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</si>
  <si>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</si>
  <si>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</si>
  <si>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</si>
  <si>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</si>
  <si>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</si>
  <si>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</si>
  <si>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</si>
  <si>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</si>
  <si>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</si>
  <si>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</si>
  <si>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</si>
  <si>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</si>
  <si>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</si>
  <si>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</si>
  <si>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</si>
  <si>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</si>
  <si>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</si>
  <si>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</si>
  <si>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</si>
  <si>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</si>
  <si>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</si>
  <si>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</si>
  <si>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</si>
  <si>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</si>
  <si>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</si>
  <si>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</si>
  <si>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</si>
  <si>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</si>
  <si>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</si>
  <si>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</si>
  <si>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</si>
  <si>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</si>
  <si>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</si>
  <si>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</si>
  <si>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</si>
  <si>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</si>
  <si>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</si>
  <si>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</si>
  <si>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</si>
  <si>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</si>
  <si>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</si>
  <si>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</si>
  <si>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</si>
  <si>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</si>
  <si>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</si>
  <si>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</si>
  <si>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</si>
  <si>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</si>
  <si>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</si>
  <si>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</si>
  <si>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</si>
  <si>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</si>
  <si>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</si>
  <si>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</si>
  <si>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</si>
  <si>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</si>
  <si>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</si>
  <si>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</si>
  <si>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</si>
  <si>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</si>
  <si>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</si>
  <si>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</si>
  <si>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</si>
  <si>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</si>
  <si>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</si>
  <si>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</si>
  <si>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</si>
  <si>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</si>
  <si>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</si>
  <si>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</si>
  <si>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</si>
  <si>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</si>
  <si>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</si>
  <si>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</si>
  <si>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</si>
  <si>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</si>
  <si>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</si>
  <si>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</si>
  <si>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</si>
  <si>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</si>
  <si>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</si>
  <si>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</si>
  <si>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</si>
  <si>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</si>
  <si>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</si>
  <si>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</si>
  <si>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</si>
  <si>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</si>
  <si>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</si>
  <si>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</si>
  <si>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</si>
  <si>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</si>
  <si>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</si>
  <si>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</si>
  <si>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</si>
  <si>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</si>
  <si>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</si>
  <si>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</si>
  <si>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</si>
  <si>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</si>
  <si>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</si>
  <si>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</si>
  <si>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</si>
  <si>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</si>
  <si>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</si>
  <si>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</si>
  <si>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</si>
  <si>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</si>
  <si>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</si>
  <si>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</si>
  <si>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</si>
  <si>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</si>
  <si>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</si>
  <si>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</si>
  <si>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</si>
  <si>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</si>
  <si>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</si>
  <si>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</si>
  <si>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</si>
  <si>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</si>
  <si>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</si>
  <si>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</si>
  <si>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</si>
  <si>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</si>
  <si>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</si>
  <si>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</si>
  <si>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</si>
  <si>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</si>
  <si>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</si>
  <si>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</si>
  <si>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</si>
  <si>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</si>
  <si>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</si>
  <si>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</si>
  <si>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</si>
  <si>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</si>
  <si>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</si>
  <si>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</si>
  <si>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</si>
  <si>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</si>
  <si>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</si>
  <si>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</si>
  <si>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</si>
  <si>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</si>
  <si>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</si>
  <si>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</si>
  <si>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</si>
  <si>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</si>
  <si>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</si>
  <si>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</si>
  <si>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</si>
  <si>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</si>
  <si>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</si>
  <si>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</si>
  <si>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</si>
  <si>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</si>
  <si>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</si>
  <si>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</si>
  <si>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</si>
  <si>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</si>
  <si>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</si>
  <si>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</si>
  <si>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</si>
  <si>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</si>
  <si>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</si>
  <si>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</si>
  <si>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</si>
  <si>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</si>
  <si>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</si>
  <si>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</si>
  <si>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</si>
  <si>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</si>
  <si>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</si>
  <si>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</si>
  <si>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</si>
  <si>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</si>
  <si>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</si>
  <si>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</si>
  <si>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</si>
  <si>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</si>
  <si>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</si>
  <si>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</si>
  <si>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</si>
  <si>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</si>
  <si>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</si>
  <si>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</si>
  <si>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</si>
  <si>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</si>
  <si>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</si>
  <si>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</si>
  <si>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</si>
  <si>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</si>
  <si>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</si>
  <si>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</si>
  <si>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</si>
  <si>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</si>
  <si>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</si>
  <si>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</si>
  <si>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</si>
  <si>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</si>
  <si>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</si>
  <si>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</si>
  <si>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</si>
  <si>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</si>
  <si>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</si>
  <si>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</si>
  <si>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</si>
  <si>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</si>
  <si>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</si>
  <si>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</si>
  <si>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</si>
  <si>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</si>
  <si>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</si>
  <si>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</si>
  <si>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</si>
  <si>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</si>
  <si>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</si>
  <si>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</si>
  <si>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</si>
  <si>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</si>
  <si>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</si>
  <si>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</si>
  <si>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</si>
  <si>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</si>
  <si>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</si>
  <si>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</si>
  <si>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</si>
  <si>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</si>
  <si>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</si>
  <si>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</si>
  <si>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</si>
  <si>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</si>
  <si>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</si>
  <si>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</si>
  <si>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</si>
  <si>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</si>
  <si>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</si>
  <si>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</si>
  <si>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</si>
  <si>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</si>
  <si>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</si>
  <si>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</si>
  <si>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</si>
  <si>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</si>
  <si>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</si>
  <si>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</si>
  <si>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</si>
  <si>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</si>
  <si>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</si>
  <si>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</si>
  <si>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</si>
  <si>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</si>
  <si>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</si>
  <si>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</si>
  <si>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</si>
  <si>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</si>
  <si>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</si>
  <si>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</si>
  <si>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</si>
  <si>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</si>
  <si>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</si>
  <si>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</si>
  <si>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</si>
  <si>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</si>
  <si>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</si>
  <si>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</si>
  <si>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</si>
  <si>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</si>
  <si>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</si>
  <si>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</si>
  <si>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</si>
  <si>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</si>
  <si>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</si>
  <si>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</si>
  <si>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</si>
  <si>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</si>
  <si>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</si>
  <si>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</si>
  <si>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</si>
  <si>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</si>
  <si>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</si>
  <si>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</si>
  <si>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</si>
  <si>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</si>
  <si>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</si>
  <si>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</si>
  <si>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</si>
  <si>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</si>
  <si>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</si>
  <si>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</si>
  <si>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</si>
  <si>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</si>
  <si>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</si>
  <si>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</si>
  <si>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</si>
  <si>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</si>
  <si>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</si>
  <si>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</si>
  <si>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</si>
  <si>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</si>
  <si>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</si>
  <si>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</si>
  <si>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</si>
  <si>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</si>
  <si>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</si>
  <si>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</si>
  <si>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</si>
  <si>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</si>
  <si>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</si>
  <si>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</si>
  <si>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</si>
  <si>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</si>
  <si>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</si>
  <si>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</si>
  <si>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</si>
  <si>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</si>
  <si>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</si>
  <si>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</si>
  <si>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</si>
  <si>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</si>
  <si>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</si>
  <si>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</si>
  <si>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</si>
  <si>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</si>
  <si>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</si>
  <si>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</si>
  <si>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</si>
  <si>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</si>
  <si>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</si>
  <si>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</si>
  <si>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</si>
  <si>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</si>
  <si>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</si>
  <si>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</si>
  <si>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</si>
  <si>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</si>
  <si>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</si>
  <si>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</si>
  <si>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</si>
  <si>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</si>
  <si>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</si>
  <si>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</si>
  <si>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</si>
  <si>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</si>
  <si>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</si>
  <si>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</si>
  <si>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</si>
  <si>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</si>
  <si>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</si>
  <si>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</si>
  <si>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</si>
  <si>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</si>
  <si>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</si>
  <si>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</si>
  <si>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</si>
  <si>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</si>
  <si>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</si>
  <si>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</si>
  <si>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</si>
  <si>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</si>
  <si>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</si>
  <si>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</si>
  <si>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</si>
  <si>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</si>
  <si>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</si>
  <si>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</si>
  <si>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</si>
  <si>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</si>
  <si>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</si>
  <si>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</si>
  <si>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</si>
  <si>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</si>
  <si>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</si>
  <si>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</si>
  <si>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</si>
  <si>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</si>
  <si>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</si>
  <si>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</si>
  <si>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</si>
  <si>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</si>
  <si>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</si>
  <si>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</si>
  <si>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</si>
  <si>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</si>
  <si>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</si>
  <si>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</si>
  <si>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</si>
  <si>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</si>
  <si>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</si>
  <si>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</si>
  <si>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</si>
  <si>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</si>
  <si>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</si>
  <si>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</si>
  <si>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</si>
  <si>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</si>
  <si>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</si>
  <si>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</si>
  <si>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</si>
  <si>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</si>
  <si>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</si>
  <si>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</si>
  <si>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</si>
  <si>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</si>
  <si>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</si>
  <si>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</si>
  <si>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</si>
  <si>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</si>
  <si>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</si>
  <si>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</si>
  <si>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</si>
  <si>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</si>
  <si>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</si>
  <si>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</si>
  <si>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</si>
  <si>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</si>
  <si>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</si>
  <si>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</si>
  <si>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</si>
  <si>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</si>
  <si>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</si>
  <si>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</si>
  <si>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</si>
  <si>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</si>
  <si>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</si>
  <si>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</si>
  <si>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</si>
  <si>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</si>
  <si>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</si>
  <si>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</si>
  <si>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</si>
  <si>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</si>
  <si>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</si>
  <si>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</si>
  <si>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</si>
  <si>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</si>
  <si>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</si>
  <si>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</si>
  <si>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</si>
  <si>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</si>
  <si>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</si>
  <si>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</si>
  <si>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</si>
  <si>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</si>
  <si>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</si>
  <si>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</si>
  <si>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</si>
  <si>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</si>
  <si>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</si>
  <si>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</si>
  <si>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</si>
  <si>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</si>
  <si>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</si>
  <si>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</si>
  <si>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</si>
  <si>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</si>
  <si>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</si>
  <si>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</si>
  <si>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</si>
  <si>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</si>
  <si>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</si>
  <si>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</si>
  <si>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</si>
  <si>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</si>
  <si>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</si>
  <si>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</si>
  <si>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</si>
  <si>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</si>
  <si>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</si>
  <si>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</si>
  <si>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</si>
  <si>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</si>
  <si>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</si>
  <si>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</si>
  <si>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</si>
  <si>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</si>
  <si>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</si>
  <si>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</si>
  <si>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</si>
  <si>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</si>
  <si>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</si>
  <si>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</si>
  <si>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</si>
  <si>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</si>
  <si>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</si>
  <si>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</si>
  <si>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</si>
  <si>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</si>
  <si>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</si>
  <si>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</si>
  <si>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</si>
  <si>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</si>
  <si>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</si>
  <si>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</si>
  <si>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</si>
  <si>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</si>
  <si>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</si>
  <si>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</si>
  <si>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</si>
  <si>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</si>
  <si>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</si>
  <si>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</si>
  <si>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</si>
  <si>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</si>
  <si>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</si>
  <si>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</si>
  <si>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</si>
  <si>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</si>
  <si>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</si>
  <si>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</si>
  <si>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</si>
  <si>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</si>
  <si>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</si>
  <si>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</si>
  <si>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</si>
  <si>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</si>
  <si>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</si>
  <si>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</si>
  <si>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</si>
  <si>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</si>
  <si>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</si>
  <si>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</si>
  <si>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</si>
  <si>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</si>
  <si>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</si>
  <si>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</si>
  <si>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</si>
  <si>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</si>
  <si>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</si>
  <si>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</si>
  <si>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</si>
  <si>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</si>
  <si>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</si>
  <si>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</si>
  <si>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</si>
  <si>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</si>
  <si>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</si>
  <si>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</si>
  <si>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</si>
  <si>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</si>
  <si>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</si>
  <si>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</si>
  <si>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</si>
  <si>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</si>
  <si>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</si>
  <si>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</si>
  <si>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</si>
  <si>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</si>
  <si>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</si>
  <si>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</si>
  <si>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</si>
  <si>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</si>
  <si>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</si>
  <si>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</si>
  <si>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</si>
  <si>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</si>
  <si>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</si>
  <si>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</si>
  <si>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</si>
  <si>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</si>
  <si>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</si>
  <si>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</si>
  <si>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</si>
  <si>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</si>
  <si>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</si>
  <si>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</si>
  <si>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</si>
  <si>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</si>
  <si>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</si>
  <si>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</si>
  <si>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</si>
  <si>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</si>
  <si>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</si>
  <si>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</si>
  <si>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</si>
  <si>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</si>
  <si>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</si>
  <si>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</si>
  <si>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</si>
  <si>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</si>
  <si>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</si>
  <si>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</si>
  <si>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</si>
  <si>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</si>
  <si>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</si>
  <si>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</si>
  <si>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</si>
  <si>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</si>
  <si>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</si>
  <si>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</si>
  <si>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</si>
  <si>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</si>
  <si>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</si>
  <si>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</si>
  <si>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</si>
  <si>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</si>
  <si>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</si>
  <si>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</si>
  <si>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</si>
  <si>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</si>
  <si>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</si>
  <si>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</si>
  <si>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</si>
  <si>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</si>
  <si>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</si>
  <si>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</si>
  <si>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</si>
  <si>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</si>
  <si>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</si>
  <si>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</si>
  <si>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</si>
  <si>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</si>
  <si>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</si>
  <si>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</si>
  <si>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</si>
  <si>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</si>
  <si>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</si>
  <si>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</si>
  <si>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</si>
  <si>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</si>
  <si>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</si>
  <si>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</si>
  <si>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</si>
  <si>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</si>
  <si>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</si>
  <si>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</si>
  <si>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</si>
  <si>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</si>
  <si>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</si>
  <si>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</si>
  <si>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</si>
  <si>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</si>
  <si>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</si>
  <si>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</si>
  <si>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</si>
  <si>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</si>
  <si>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</si>
  <si>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</si>
  <si>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</si>
  <si>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</si>
  <si>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</si>
  <si>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</si>
  <si>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</si>
  <si>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</si>
  <si>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</si>
  <si>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</si>
  <si>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</si>
  <si>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</si>
  <si>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</si>
  <si>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</si>
  <si>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</si>
  <si>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</si>
  <si>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</si>
  <si>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</si>
  <si>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</si>
  <si>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</si>
  <si>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</si>
  <si>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</si>
  <si>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</si>
  <si>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</si>
  <si>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</si>
  <si>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</si>
  <si>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</si>
  <si>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</si>
  <si>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</si>
  <si>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</si>
  <si>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</si>
  <si>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</si>
  <si>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</si>
  <si>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</si>
  <si>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</si>
  <si>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</si>
  <si>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</si>
  <si>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</si>
  <si>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</si>
  <si>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</si>
  <si>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</si>
  <si>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</si>
  <si>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</si>
  <si>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</si>
  <si>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</si>
  <si>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</si>
  <si>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</si>
  <si>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</si>
  <si>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</si>
  <si>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</si>
  <si>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</si>
  <si>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</si>
  <si>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</si>
  <si>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</si>
  <si>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</si>
  <si>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</si>
  <si>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</si>
  <si>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</si>
  <si>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</si>
  <si>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</si>
  <si>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</si>
  <si>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</si>
  <si>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</si>
  <si>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</si>
  <si>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</si>
  <si>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</si>
  <si>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</si>
  <si>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</si>
  <si>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</si>
  <si>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</si>
  <si>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</si>
  <si>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</si>
  <si>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</si>
  <si>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</si>
  <si>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</si>
  <si>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</si>
  <si>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</si>
  <si>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</si>
  <si>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</si>
  <si>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</si>
  <si>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</si>
  <si>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</si>
  <si>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</si>
  <si>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</si>
  <si>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</si>
  <si>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</si>
  <si>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</si>
  <si>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</si>
  <si>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</si>
  <si>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</si>
  <si>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</si>
  <si>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</si>
  <si>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</si>
  <si>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</si>
  <si>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</si>
  <si>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</si>
  <si>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</si>
  <si>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</si>
  <si>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</si>
  <si>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</si>
  <si>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</si>
  <si>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</si>
  <si>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</si>
  <si>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</si>
  <si>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</si>
  <si>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</si>
  <si>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</si>
  <si>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</si>
  <si>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</si>
  <si>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</si>
  <si>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</si>
  <si>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</si>
  <si>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</si>
  <si>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</si>
  <si>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</si>
  <si>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</si>
  <si>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</si>
  <si>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</si>
  <si>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</si>
  <si>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</si>
  <si>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</si>
  <si>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</si>
  <si>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</si>
  <si>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</si>
  <si>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</si>
  <si>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</si>
  <si>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</si>
  <si>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</si>
  <si>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</si>
  <si>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</si>
  <si>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</si>
  <si>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</si>
  <si>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</si>
  <si>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</si>
  <si>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</si>
  <si>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</si>
  <si>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</si>
  <si>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</si>
  <si>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</si>
  <si>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</si>
  <si>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</si>
  <si>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</si>
  <si>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</si>
  <si>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</si>
  <si>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</si>
  <si>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</si>
  <si>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</si>
  <si>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</si>
  <si>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</si>
  <si>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</si>
  <si>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</si>
  <si>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</si>
  <si>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</si>
  <si>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</si>
  <si>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</si>
  <si>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</si>
  <si>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</si>
  <si>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</si>
  <si>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</si>
  <si>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</si>
  <si>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</si>
  <si>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</si>
  <si>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</si>
  <si>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</si>
  <si>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</si>
  <si>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</si>
  <si>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</si>
  <si>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</si>
  <si>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</si>
  <si>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</si>
  <si>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</si>
  <si>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</si>
  <si>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</si>
  <si>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</si>
  <si>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</si>
  <si>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</si>
  <si>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</si>
  <si>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</si>
  <si>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</si>
  <si>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</si>
  <si>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</si>
  <si>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</si>
  <si>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</si>
  <si>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</si>
  <si>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</si>
  <si>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</si>
  <si>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</si>
  <si>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</si>
  <si>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</si>
  <si>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</si>
  <si>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</si>
  <si>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</si>
  <si>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</si>
  <si>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</si>
  <si>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</si>
  <si>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</si>
  <si>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</si>
  <si>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</si>
  <si>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</si>
  <si>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</si>
  <si>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</si>
  <si>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</si>
  <si>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</si>
  <si>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</si>
  <si>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</si>
  <si>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</si>
  <si>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</si>
  <si>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</si>
  <si>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</si>
  <si>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</si>
  <si>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</si>
  <si>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</si>
  <si>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</si>
  <si>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</si>
  <si>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</si>
  <si>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</si>
  <si>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</si>
  <si>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</si>
  <si>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</si>
  <si>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</si>
  <si>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</si>
  <si>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</si>
  <si>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</si>
  <si>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</si>
  <si>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</si>
  <si>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</si>
  <si>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</si>
  <si>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</si>
  <si>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</si>
  <si>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</si>
  <si>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</si>
  <si>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</si>
  <si>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</si>
  <si>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</si>
  <si>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</si>
  <si>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</si>
  <si>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</si>
  <si>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</si>
  <si>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</si>
  <si>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</si>
  <si>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</si>
  <si>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</si>
  <si>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</si>
  <si>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</si>
  <si>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</si>
  <si>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</si>
  <si>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</si>
  <si>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</si>
  <si>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</si>
  <si>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</si>
  <si>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</si>
  <si>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</si>
  <si>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</si>
  <si>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</si>
  <si>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</si>
  <si>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</si>
  <si>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</si>
  <si>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</si>
  <si>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</si>
  <si>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</si>
  <si>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</si>
  <si>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</si>
  <si>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</si>
  <si>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</si>
  <si>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</si>
  <si>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</si>
  <si>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</si>
  <si>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</si>
  <si>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</si>
  <si>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</si>
  <si>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</si>
  <si>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</si>
  <si>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</si>
  <si>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</si>
  <si>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</si>
  <si>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</si>
  <si>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</si>
  <si>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</si>
  <si>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</si>
  <si>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</si>
  <si>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</si>
  <si>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</si>
  <si>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</si>
  <si>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</si>
  <si>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</si>
  <si>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</si>
  <si>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</si>
  <si>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</si>
  <si>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</si>
  <si>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</si>
  <si>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</si>
  <si>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</si>
  <si>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</si>
  <si>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</si>
  <si>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</si>
  <si>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</si>
  <si>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</si>
  <si>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</si>
  <si>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</si>
  <si>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</si>
  <si>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</si>
  <si>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</si>
  <si>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</si>
  <si>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</si>
  <si>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</si>
  <si>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</si>
  <si>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</si>
  <si>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</si>
  <si>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</si>
  <si>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</si>
  <si>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</si>
  <si>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</si>
  <si>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</si>
  <si>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</si>
  <si>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</si>
  <si>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</si>
  <si>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</si>
  <si>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</si>
  <si>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</si>
  <si>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</si>
  <si>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</si>
  <si>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</si>
  <si>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</si>
  <si>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</si>
  <si>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</si>
  <si>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</si>
  <si>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</si>
  <si>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</si>
  <si>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</si>
  <si>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</si>
  <si>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</si>
  <si>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</si>
  <si>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</si>
  <si>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</si>
  <si>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</si>
  <si>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</si>
  <si>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</si>
  <si>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</si>
  <si>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</si>
  <si>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</si>
  <si>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</si>
  <si>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</si>
  <si>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</si>
  <si>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</si>
  <si>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</si>
  <si>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</si>
  <si>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</si>
  <si>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</si>
  <si>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</si>
  <si>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</si>
  <si>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</si>
  <si>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</si>
  <si>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</si>
  <si>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</si>
  <si>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</si>
  <si>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</si>
  <si>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</si>
  <si>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</si>
  <si>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</si>
  <si>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</si>
  <si>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</si>
  <si>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</si>
  <si>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</si>
  <si>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</si>
  <si>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</si>
  <si>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</si>
  <si>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</si>
  <si>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</si>
  <si>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</si>
  <si>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</si>
  <si>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</si>
  <si>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</si>
  <si>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</si>
  <si>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</si>
  <si>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</si>
  <si>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</si>
  <si>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</si>
  <si>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</si>
  <si>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</si>
  <si>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</si>
  <si>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</si>
  <si>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</si>
  <si>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</si>
  <si>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</si>
  <si>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</si>
  <si>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</si>
  <si>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</si>
  <si>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</si>
  <si>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</si>
  <si>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</si>
  <si>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</si>
  <si>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</si>
  <si>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</si>
  <si>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</si>
  <si>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</si>
  <si>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</si>
  <si>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</si>
  <si>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</si>
  <si>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</si>
  <si>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</si>
  <si>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</si>
  <si>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</si>
  <si>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</si>
  <si>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</si>
  <si>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</si>
  <si>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</si>
  <si>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</si>
  <si>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</si>
  <si>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</si>
  <si>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</si>
  <si>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</si>
  <si>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</si>
  <si>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</si>
  <si>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</si>
  <si>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</si>
  <si>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</si>
  <si>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</si>
  <si>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</si>
  <si>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</si>
  <si>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</si>
  <si>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</si>
  <si>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</si>
  <si>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</si>
  <si>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</si>
  <si>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</si>
  <si>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</si>
  <si>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</si>
  <si>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</si>
  <si>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</si>
  <si>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</si>
  <si>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</si>
  <si>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</si>
  <si>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</si>
  <si>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</si>
  <si>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</si>
  <si>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</si>
  <si>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</si>
  <si>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</si>
  <si>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</si>
  <si>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</si>
  <si>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</si>
  <si>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</si>
  <si>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</si>
  <si>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</si>
  <si>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</si>
  <si>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</si>
  <si>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</si>
  <si>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</si>
  <si>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</si>
  <si>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</si>
  <si>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</si>
  <si>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</si>
  <si>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</si>
  <si>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</si>
  <si>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</si>
  <si>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</si>
  <si>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</si>
  <si>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</si>
  <si>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</si>
  <si>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</si>
  <si>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</si>
  <si>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</si>
  <si>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</si>
  <si>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</si>
  <si>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</si>
  <si>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</si>
  <si>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</si>
  <si>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</si>
  <si>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</si>
  <si>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</si>
  <si>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</si>
  <si>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</si>
  <si>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</si>
  <si>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</si>
  <si>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</si>
  <si>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</si>
  <si>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</si>
  <si>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</si>
  <si>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</si>
  <si>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</si>
  <si>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</si>
  <si>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</si>
  <si>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</si>
  <si>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</si>
  <si>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</si>
  <si>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</si>
  <si>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</si>
  <si>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</si>
  <si>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</si>
  <si>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</si>
  <si>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</si>
  <si>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</si>
  <si>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</si>
  <si>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</si>
  <si>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</si>
  <si>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</si>
  <si>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</si>
  <si>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</si>
  <si>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</si>
  <si>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</si>
  <si>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</si>
  <si>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</si>
  <si>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</si>
  <si>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</si>
  <si>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</si>
  <si>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</si>
  <si>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</si>
  <si>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</si>
  <si>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</si>
  <si>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</si>
  <si>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</si>
  <si>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</si>
  <si>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</si>
  <si>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</si>
  <si>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</si>
  <si>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</si>
  <si>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</si>
  <si>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</si>
  <si>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</si>
  <si>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</si>
  <si>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</si>
  <si>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</si>
  <si>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</si>
  <si>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</si>
  <si>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</si>
  <si>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</si>
  <si>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</si>
  <si>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</si>
  <si>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</si>
  <si>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</si>
  <si>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</si>
  <si>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</si>
  <si>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</si>
  <si>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</si>
  <si>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</si>
  <si>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</si>
  <si>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</si>
  <si>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</si>
  <si>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</si>
  <si>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</si>
  <si>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</si>
  <si>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</si>
  <si>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</si>
  <si>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</si>
  <si>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</si>
  <si>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</si>
  <si>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</si>
  <si>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</si>
  <si>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</si>
  <si>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</si>
  <si>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</si>
  <si>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</si>
  <si>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</si>
  <si>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</si>
  <si>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</si>
  <si>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</si>
  <si>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</si>
  <si>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</si>
  <si>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</si>
  <si>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</si>
  <si>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</si>
  <si>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</si>
  <si>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</si>
  <si>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</si>
  <si>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</si>
  <si>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</si>
  <si>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</si>
  <si>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</si>
  <si>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</si>
  <si>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</si>
  <si>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</si>
  <si>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</si>
  <si>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</si>
  <si>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</si>
  <si>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</si>
  <si>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</si>
  <si>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</si>
  <si>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</si>
  <si>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</si>
  <si>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</si>
  <si>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</si>
  <si>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</si>
  <si>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</si>
  <si>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</si>
  <si>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</si>
  <si>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</si>
  <si>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</si>
  <si>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</si>
  <si>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</si>
  <si>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</si>
  <si>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</si>
  <si>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</si>
  <si>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</si>
  <si>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</si>
  <si>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</si>
  <si>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</si>
  <si>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</si>
  <si>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</si>
  <si>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</si>
  <si>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</si>
  <si>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</si>
  <si>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</si>
  <si>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</si>
  <si>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</si>
  <si>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</si>
  <si>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</si>
  <si>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</si>
  <si>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</si>
  <si>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</si>
  <si>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</si>
  <si>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</si>
  <si>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</si>
  <si>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</si>
  <si>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</si>
  <si>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</si>
  <si>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</si>
  <si>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</si>
  <si>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</si>
  <si>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</si>
  <si>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</si>
  <si>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</si>
  <si>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</si>
  <si>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</si>
  <si>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</si>
  <si>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</si>
  <si>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</si>
  <si>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</si>
  <si>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</si>
  <si>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</si>
  <si>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</si>
  <si>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</si>
  <si>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</si>
  <si>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</si>
  <si>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</si>
  <si>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</si>
  <si>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</si>
  <si>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</si>
  <si>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</si>
  <si>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</si>
  <si>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</si>
  <si>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</si>
  <si>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</si>
  <si>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</si>
  <si>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</si>
  <si>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</si>
  <si>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</si>
  <si>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</si>
  <si>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</si>
  <si>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</si>
  <si>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</si>
  <si>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</si>
  <si>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</si>
  <si>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</si>
  <si>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</si>
  <si>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</si>
  <si>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</si>
  <si>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</si>
  <si>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</si>
  <si>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</si>
  <si>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</si>
  <si>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</si>
  <si>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</si>
  <si>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</si>
  <si>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</si>
  <si>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</si>
  <si>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</si>
  <si>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</si>
  <si>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</si>
  <si>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</si>
  <si>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</si>
  <si>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</si>
  <si>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</si>
  <si>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</si>
  <si>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</si>
  <si>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</si>
  <si>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</si>
  <si>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</si>
  <si>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</si>
  <si>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</si>
  <si>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</si>
  <si>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</si>
  <si>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</si>
  <si>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</si>
  <si>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</si>
  <si>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</si>
  <si>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</si>
  <si>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</si>
  <si>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</si>
  <si>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</si>
  <si>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</si>
  <si>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</si>
  <si>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</si>
  <si>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</si>
  <si>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</si>
  <si>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</si>
  <si>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</si>
  <si>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</si>
  <si>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</si>
  <si>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</si>
  <si>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</si>
  <si>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</si>
  <si>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</si>
  <si>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</si>
  <si>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</si>
  <si>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</si>
  <si>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</si>
  <si>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</si>
  <si>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</si>
  <si>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</si>
  <si>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</si>
  <si>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</si>
  <si>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</si>
  <si>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</si>
  <si>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</si>
  <si>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</si>
  <si>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</si>
  <si>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</si>
  <si>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</si>
  <si>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</si>
  <si>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</si>
  <si>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</si>
  <si>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</si>
  <si>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</si>
  <si>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</si>
  <si>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</si>
  <si>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</si>
  <si>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</si>
  <si>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</si>
  <si>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</si>
  <si>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</si>
  <si>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</si>
  <si>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</si>
  <si>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</si>
  <si>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</si>
  <si>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</si>
  <si>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</si>
  <si>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</si>
  <si>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</si>
  <si>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</si>
  <si>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</si>
  <si>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</si>
  <si>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</si>
  <si>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</si>
  <si>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</si>
  <si>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</si>
  <si>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</si>
  <si>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</si>
  <si>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</si>
  <si>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</si>
  <si>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</si>
  <si>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</si>
  <si>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</si>
  <si>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</si>
  <si>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</si>
  <si>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</si>
  <si>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</si>
  <si>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</si>
  <si>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</si>
  <si>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</si>
  <si>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</si>
  <si>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</si>
  <si>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</si>
  <si>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</si>
  <si>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</si>
  <si>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</si>
  <si>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</si>
  <si>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</si>
  <si>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</si>
  <si>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</si>
  <si>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</si>
  <si>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</si>
  <si>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</si>
  <si>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</si>
  <si>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</si>
  <si>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</si>
  <si>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</si>
  <si>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</si>
  <si>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</si>
  <si>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</si>
  <si>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</si>
  <si>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</si>
  <si>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</si>
  <si>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</si>
  <si>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</si>
  <si>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</si>
  <si>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</si>
  <si>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</si>
  <si>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</si>
  <si>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</si>
  <si>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</si>
  <si>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</si>
  <si>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</si>
  <si>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</si>
  <si>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</si>
  <si>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</si>
  <si>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</si>
  <si>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</si>
  <si>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</si>
  <si>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</si>
  <si>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</si>
  <si>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</si>
  <si>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</si>
  <si>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</si>
  <si>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</si>
  <si>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</si>
  <si>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</si>
  <si>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</si>
  <si>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</si>
  <si>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</si>
  <si>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</si>
  <si>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</si>
  <si>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</si>
  <si>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</si>
  <si>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</si>
  <si>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</si>
  <si>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</si>
  <si>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</si>
  <si>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</si>
  <si>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</si>
  <si>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</si>
  <si>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</si>
  <si>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</si>
  <si>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</si>
  <si>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</si>
  <si>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</si>
  <si>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</si>
  <si>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</si>
  <si>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</si>
  <si>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</si>
  <si>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</si>
  <si>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</si>
  <si>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</si>
  <si>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</si>
  <si>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</si>
  <si>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</si>
  <si>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</si>
  <si>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</si>
  <si>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</si>
  <si>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</si>
  <si>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</si>
  <si>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</si>
  <si>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</si>
  <si>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</si>
  <si>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</si>
  <si>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</si>
  <si>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</si>
  <si>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</si>
  <si>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</si>
  <si>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</si>
  <si>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</si>
  <si>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</si>
  <si>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</si>
  <si>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</si>
  <si>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</si>
  <si>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</si>
  <si>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</si>
  <si>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</si>
  <si>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</si>
  <si>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</si>
  <si>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</si>
  <si>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</si>
  <si>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</si>
  <si>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</si>
  <si>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</si>
  <si>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</si>
  <si>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</si>
  <si>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</si>
  <si>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</si>
  <si>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</si>
  <si>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</si>
  <si>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</si>
  <si>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</si>
  <si>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</si>
  <si>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</si>
  <si>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</si>
  <si>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</si>
  <si>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</si>
  <si>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</si>
  <si>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</si>
  <si>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</si>
  <si>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</si>
  <si>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</si>
  <si>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</si>
  <si>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</si>
  <si>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</si>
  <si>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</si>
  <si>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</si>
  <si>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</si>
  <si>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</si>
  <si>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</si>
  <si>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</si>
  <si>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</si>
  <si>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</si>
  <si>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</si>
  <si>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</si>
  <si>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</si>
  <si>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</si>
  <si>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</si>
  <si>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</si>
  <si>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</si>
  <si>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</si>
  <si>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</si>
  <si>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</si>
  <si>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</si>
  <si>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</si>
  <si>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</si>
  <si>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</si>
  <si>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</si>
  <si>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</si>
  <si>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</si>
  <si>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</si>
  <si>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</si>
  <si>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</si>
  <si>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</si>
  <si>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</si>
  <si>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</si>
  <si>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</si>
  <si>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</si>
  <si>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</si>
  <si>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</si>
  <si>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</si>
  <si>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</si>
  <si>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</si>
  <si>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</si>
  <si>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</si>
  <si>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</si>
  <si>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</si>
  <si>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</si>
  <si>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</si>
  <si>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</si>
  <si>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</si>
  <si>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</si>
  <si>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</si>
  <si>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</si>
  <si>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</si>
  <si>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</si>
  <si>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</si>
  <si>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</si>
  <si>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</si>
  <si>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</si>
  <si>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</si>
  <si>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</si>
  <si>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</si>
  <si>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</si>
  <si>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</si>
  <si>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</si>
  <si>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</si>
  <si>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</si>
  <si>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</si>
  <si>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</si>
  <si>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</si>
  <si>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</si>
  <si>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</si>
  <si>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</si>
  <si>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</si>
  <si>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</si>
  <si>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</si>
  <si>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</si>
  <si>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</si>
  <si>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</si>
  <si>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</si>
  <si>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</si>
  <si>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</si>
  <si>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</si>
  <si>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</si>
  <si>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</si>
  <si>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</si>
  <si>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</si>
  <si>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</si>
  <si>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</si>
  <si>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</si>
  <si>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</si>
  <si>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</si>
  <si>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</si>
  <si>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</si>
  <si>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</si>
  <si>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</si>
  <si>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</si>
  <si>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</si>
  <si>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</si>
  <si>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</si>
  <si>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</si>
  <si>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</si>
  <si>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</si>
  <si>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</si>
  <si>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</si>
  <si>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</si>
  <si>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</si>
  <si>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</si>
  <si>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</si>
  <si>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</si>
  <si>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</si>
  <si>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</si>
  <si>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</si>
  <si>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</si>
  <si>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</si>
  <si>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</si>
  <si>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</si>
  <si>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</si>
  <si>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</si>
  <si>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</si>
  <si>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</si>
  <si>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</si>
  <si>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</si>
  <si>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</si>
  <si>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</si>
  <si>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</si>
  <si>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</si>
  <si>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</si>
  <si>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</si>
  <si>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</si>
  <si>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</si>
  <si>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</si>
  <si>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</si>
  <si>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</si>
  <si>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</si>
  <si>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</si>
  <si>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</si>
  <si>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</si>
  <si>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</si>
  <si>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</si>
  <si>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</si>
  <si>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</si>
  <si>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</si>
  <si>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</si>
  <si>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</si>
  <si>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</si>
  <si>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</si>
  <si>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</si>
  <si>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</si>
  <si>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</si>
  <si>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</si>
  <si>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</si>
  <si>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</si>
  <si>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</si>
  <si>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</si>
  <si>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</si>
  <si>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</si>
  <si>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</si>
  <si>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</si>
  <si>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</si>
  <si>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</si>
  <si>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</si>
  <si>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</si>
  <si>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</si>
  <si>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</si>
  <si>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</si>
  <si>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</si>
  <si>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</si>
  <si>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</si>
  <si>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</si>
  <si>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</si>
  <si>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</si>
  <si>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</si>
  <si>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</si>
  <si>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</si>
  <si>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</si>
  <si>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</si>
  <si>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</si>
  <si>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</si>
  <si>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</si>
  <si>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</si>
  <si>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</si>
  <si>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</si>
  <si>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</si>
  <si>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</si>
  <si>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</si>
  <si>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</si>
  <si>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</si>
  <si>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</si>
  <si>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</si>
  <si>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</si>
  <si>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</si>
  <si>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</si>
  <si>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</si>
  <si>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</si>
  <si>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</si>
  <si>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</si>
  <si>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</si>
  <si>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</si>
  <si>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</si>
  <si>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</si>
  <si>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</si>
  <si>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</si>
  <si>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</si>
  <si>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</si>
  <si>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</si>
  <si>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</si>
  <si>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</si>
  <si>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</si>
  <si>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</si>
  <si>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</si>
  <si>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</si>
  <si>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</si>
  <si>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</si>
  <si>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</si>
  <si>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</si>
  <si>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</si>
  <si>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</si>
  <si>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</si>
  <si>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</si>
  <si>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</si>
  <si>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</si>
  <si>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</si>
  <si>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</si>
  <si>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</si>
  <si>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</si>
  <si>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</si>
  <si>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</si>
  <si>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</si>
  <si>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</si>
  <si>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</si>
  <si>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</si>
  <si>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</si>
  <si>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</si>
  <si>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</si>
  <si>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</si>
  <si>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</si>
  <si>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</si>
  <si>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</si>
  <si>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</si>
  <si>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</si>
  <si>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</si>
  <si>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</si>
  <si>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</si>
  <si>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</si>
  <si>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</si>
  <si>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</si>
  <si>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</si>
  <si>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</si>
  <si>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</si>
  <si>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</si>
  <si>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</si>
  <si>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</si>
  <si>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</si>
  <si>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</si>
  <si>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</si>
  <si>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</si>
  <si>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</si>
  <si>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</si>
  <si>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</si>
  <si>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</si>
  <si>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</si>
  <si>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</si>
  <si>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</si>
  <si>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</si>
  <si>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</si>
  <si>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</si>
  <si>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</si>
  <si>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</si>
  <si>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</si>
  <si>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</si>
  <si>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</si>
  <si>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</si>
  <si>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</si>
  <si>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</si>
  <si>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</si>
  <si>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</si>
  <si>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</si>
  <si>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</si>
  <si>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</si>
  <si>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</si>
  <si>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</si>
  <si>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</si>
  <si>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</si>
  <si>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</si>
  <si>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</si>
  <si>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</si>
  <si>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</si>
  <si>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</si>
  <si>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</si>
  <si>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</si>
  <si>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</si>
  <si>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</si>
  <si>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</si>
  <si>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</si>
  <si>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</si>
  <si>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</si>
  <si>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</si>
  <si>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</si>
  <si>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</si>
  <si>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</si>
  <si>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</si>
  <si>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</si>
  <si>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</si>
  <si>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</si>
  <si>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</si>
  <si>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</si>
  <si>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</si>
  <si>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</si>
  <si>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</si>
  <si>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</si>
  <si>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</si>
  <si>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</si>
  <si>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</si>
  <si>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</si>
  <si>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</si>
  <si>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</si>
  <si>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</si>
  <si>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</si>
  <si>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</si>
  <si>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</si>
  <si>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</si>
  <si>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</si>
  <si>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</si>
  <si>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</si>
  <si>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</si>
  <si>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</si>
  <si>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</si>
  <si>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</si>
  <si>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</si>
  <si>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</si>
  <si>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</si>
  <si>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</si>
  <si>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</si>
  <si>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</si>
  <si>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</si>
  <si>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</si>
  <si>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</si>
  <si>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</si>
  <si>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</si>
  <si>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</si>
  <si>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</si>
  <si>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</si>
  <si>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</si>
  <si>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</si>
  <si>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</si>
  <si>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</si>
  <si>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</si>
  <si>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</si>
  <si>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</si>
  <si>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</si>
  <si>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</si>
  <si>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</si>
  <si>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</si>
  <si>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</si>
  <si>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</si>
  <si>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</si>
  <si>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</si>
  <si>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</si>
  <si>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</si>
  <si>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</si>
  <si>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</si>
  <si>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</si>
  <si>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</si>
  <si>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</si>
  <si>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</si>
  <si>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</si>
  <si>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</si>
  <si>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</si>
  <si>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</si>
  <si>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</si>
  <si>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</si>
  <si>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</si>
  <si>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</si>
  <si>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</si>
  <si>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</si>
  <si>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</si>
  <si>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</si>
  <si>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</si>
  <si>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</si>
  <si>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</si>
  <si>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</si>
  <si>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</si>
  <si>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</si>
  <si>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</si>
  <si>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</si>
  <si>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</si>
  <si>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</si>
  <si>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</si>
  <si>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</si>
  <si>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</si>
  <si>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</si>
  <si>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</si>
  <si>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</si>
  <si>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</si>
  <si>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</si>
  <si>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</si>
  <si>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</si>
  <si>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</si>
  <si>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</si>
  <si>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</si>
  <si>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</si>
  <si>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</si>
  <si>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</si>
  <si>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</si>
  <si>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</si>
  <si>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</si>
  <si>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</si>
  <si>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</si>
  <si>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</si>
  <si>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</si>
  <si>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</si>
  <si>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</si>
  <si>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</si>
  <si>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</si>
  <si>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</si>
  <si>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</si>
  <si>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</si>
  <si>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</si>
  <si>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</si>
  <si>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</si>
  <si>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</si>
  <si>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</si>
  <si>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</si>
  <si>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</si>
  <si>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</si>
  <si>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</si>
  <si>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</si>
  <si>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</si>
  <si>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</si>
  <si>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</si>
  <si>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</si>
  <si>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</si>
  <si>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</si>
  <si>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</si>
  <si>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</si>
  <si>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</si>
  <si>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</si>
  <si>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</si>
  <si>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</si>
  <si>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</si>
  <si>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</si>
  <si>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</si>
  <si>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</si>
  <si>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</si>
  <si>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</si>
  <si>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</si>
  <si>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</si>
  <si>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</si>
  <si>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</si>
  <si>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</si>
  <si>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</si>
  <si>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</si>
  <si>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</si>
  <si>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</si>
  <si>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</si>
  <si>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</si>
  <si>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</si>
  <si>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</si>
  <si>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</si>
  <si>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</si>
  <si>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</si>
  <si>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</si>
  <si>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</si>
  <si>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</si>
  <si>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</si>
  <si>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</si>
  <si>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</si>
  <si>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</si>
  <si>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</si>
  <si>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</si>
  <si>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</si>
  <si>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</si>
  <si>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</si>
  <si>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</si>
  <si>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</si>
  <si>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</si>
  <si>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</si>
  <si>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</si>
  <si>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</si>
  <si>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</si>
  <si>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</si>
  <si>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</si>
  <si>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</si>
  <si>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</si>
  <si>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</si>
  <si>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</si>
  <si>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</si>
  <si>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</si>
  <si>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</si>
  <si>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</si>
  <si>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</si>
  <si>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</si>
  <si>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</si>
  <si>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</si>
  <si>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</si>
  <si>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</si>
  <si>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</si>
  <si>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</si>
  <si>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</si>
  <si>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</si>
  <si>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</si>
  <si>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</si>
  <si>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</si>
  <si>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</si>
  <si>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</si>
  <si>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</si>
  <si>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</si>
  <si>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</si>
  <si>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</si>
  <si>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</si>
  <si>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</si>
  <si>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</si>
  <si>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</si>
  <si>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</si>
  <si>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</si>
  <si>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</si>
  <si>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</si>
  <si>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</si>
  <si>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</si>
  <si>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</si>
  <si>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</si>
  <si>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</si>
  <si>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</si>
  <si>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</si>
  <si>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</si>
  <si>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</si>
  <si>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</si>
  <si>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</si>
  <si>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</si>
  <si>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</si>
  <si>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</si>
  <si>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</si>
  <si>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</si>
  <si>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</si>
  <si>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</si>
  <si>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</si>
  <si>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</si>
  <si>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</si>
  <si>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</si>
  <si>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</si>
  <si>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</si>
  <si>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</si>
  <si>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</si>
  <si>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</si>
  <si>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</si>
  <si>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</si>
  <si>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</si>
  <si>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</si>
  <si>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</si>
  <si>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</si>
  <si>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</si>
  <si>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</si>
  <si>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</si>
  <si>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</si>
  <si>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</si>
  <si>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</si>
  <si>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</si>
  <si>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</si>
  <si>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</si>
  <si>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</si>
  <si>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</si>
  <si>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</si>
  <si>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</si>
  <si>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</si>
  <si>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</si>
  <si>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</si>
  <si>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</si>
  <si>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</si>
  <si>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</si>
  <si>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</si>
  <si>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</si>
  <si>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</si>
  <si>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</si>
  <si>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</si>
  <si>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</si>
  <si>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</si>
  <si>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</si>
  <si>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</si>
  <si>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</si>
  <si>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</si>
  <si>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</si>
  <si>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</si>
  <si>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</si>
  <si>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</si>
  <si>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</si>
  <si>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</si>
  <si>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</si>
  <si>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</si>
  <si>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</si>
  <si>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</si>
  <si>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</si>
  <si>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</si>
  <si>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</si>
  <si>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</si>
  <si>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</si>
  <si>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</si>
  <si>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</si>
  <si>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</si>
  <si>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</si>
  <si>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</si>
  <si>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</si>
  <si>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</si>
  <si>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</si>
  <si>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</si>
  <si>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</si>
  <si>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</si>
  <si>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</si>
  <si>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</si>
  <si>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</si>
  <si>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</si>
  <si>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</si>
  <si>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</si>
  <si>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</si>
  <si>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</si>
  <si>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</si>
  <si>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</si>
  <si>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</si>
  <si>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</si>
  <si>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</si>
  <si>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</si>
  <si>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</si>
  <si>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</si>
  <si>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</si>
  <si>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</si>
  <si>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</si>
  <si>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</si>
  <si>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</si>
  <si>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</si>
  <si>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</si>
  <si>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</si>
  <si>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</si>
  <si>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</si>
  <si>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</si>
  <si>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</si>
  <si>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</si>
  <si>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</si>
  <si>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</si>
  <si>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</si>
  <si>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</si>
  <si>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</si>
  <si>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</si>
  <si>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</si>
  <si>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</si>
  <si>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</si>
  <si>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</si>
  <si>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</si>
  <si>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</si>
  <si>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</si>
  <si>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</si>
  <si>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</si>
  <si>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</si>
  <si>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</si>
  <si>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</si>
  <si>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</si>
  <si>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</si>
  <si>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</si>
  <si>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</si>
  <si>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</si>
  <si>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</si>
  <si>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</si>
  <si>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</si>
  <si>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</si>
  <si>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</si>
  <si>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</si>
  <si>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</si>
  <si>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</si>
  <si>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</si>
  <si>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</si>
  <si>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</si>
  <si>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</si>
  <si>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</si>
  <si>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</si>
  <si>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</si>
  <si>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</si>
  <si>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</si>
  <si>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</si>
  <si>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</si>
  <si>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</si>
  <si>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</si>
  <si>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</si>
  <si>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</si>
  <si>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</si>
  <si>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</si>
  <si>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</si>
  <si>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</si>
  <si>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</si>
  <si>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</si>
  <si>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</si>
  <si>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</si>
  <si>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</si>
  <si>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</si>
  <si>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</si>
  <si>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</si>
  <si>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</si>
  <si>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</si>
  <si>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</si>
  <si>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</si>
  <si>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</si>
  <si>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</si>
  <si>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</si>
  <si>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</si>
  <si>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</si>
  <si>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</si>
  <si>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</si>
  <si>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</si>
  <si>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</si>
  <si>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</si>
  <si>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</si>
  <si>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</si>
  <si>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</si>
  <si>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</si>
  <si>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</si>
  <si>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</si>
  <si>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</si>
  <si>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</si>
  <si>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</si>
  <si>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</si>
  <si>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</si>
  <si>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</si>
  <si>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</si>
  <si>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</si>
  <si>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</si>
  <si>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</si>
  <si>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</si>
  <si>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</si>
  <si>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</si>
  <si>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</si>
  <si>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</si>
  <si>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</si>
  <si>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</si>
  <si>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</si>
  <si>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</si>
  <si>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</si>
  <si>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</si>
  <si>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</si>
  <si>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</si>
  <si>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</si>
  <si>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</si>
  <si>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</si>
  <si>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</si>
  <si>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</si>
  <si>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</si>
  <si>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</si>
  <si>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</si>
  <si>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</si>
  <si>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</si>
  <si>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</si>
  <si>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</si>
  <si>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</si>
  <si>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</si>
  <si>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</si>
  <si>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</si>
  <si>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</si>
  <si>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</si>
  <si>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</si>
  <si>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</si>
  <si>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</si>
  <si>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</si>
  <si>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</si>
  <si>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</si>
  <si>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</si>
  <si>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</si>
  <si>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</si>
  <si>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</si>
  <si>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</si>
  <si>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</si>
  <si>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</si>
  <si>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</si>
  <si>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</si>
  <si>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</si>
  <si>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</si>
  <si>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</si>
  <si>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</si>
  <si>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</si>
  <si>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</si>
  <si>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</si>
  <si>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</si>
  <si>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</si>
  <si>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</si>
  <si>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</si>
  <si>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</si>
  <si>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</si>
  <si>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</si>
  <si>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</si>
  <si>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</si>
  <si>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</si>
  <si>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</si>
  <si>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</si>
  <si>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</si>
  <si>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</si>
  <si>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</si>
  <si>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</si>
  <si>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</si>
  <si>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</si>
  <si>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</si>
  <si>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</si>
  <si>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</si>
  <si>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</si>
  <si>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</si>
  <si>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</si>
  <si>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</si>
  <si>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</si>
  <si>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</si>
  <si>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</si>
  <si>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</si>
  <si>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</si>
  <si>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</si>
  <si>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</si>
  <si>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</si>
  <si>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</si>
  <si>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</si>
  <si>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</si>
  <si>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</si>
  <si>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</si>
  <si>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</si>
  <si>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</si>
  <si>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</si>
  <si>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</si>
  <si>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</si>
  <si>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</si>
  <si>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</si>
  <si>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</si>
  <si>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</si>
  <si>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</si>
  <si>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</si>
  <si>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</si>
  <si>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</si>
  <si>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</si>
  <si>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</si>
  <si>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</si>
  <si>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</si>
  <si>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</si>
  <si>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</si>
  <si>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</si>
  <si>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</si>
  <si>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</si>
  <si>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</si>
  <si>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</si>
  <si>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</si>
  <si>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</si>
  <si>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</si>
  <si>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</si>
  <si>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</si>
  <si>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</si>
  <si>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</si>
  <si>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</si>
  <si>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</si>
  <si>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</si>
  <si>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</si>
  <si>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</si>
  <si>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</si>
  <si>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</si>
  <si>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</si>
  <si>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</si>
  <si>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</si>
  <si>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</si>
  <si>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</si>
  <si>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</si>
  <si>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</si>
  <si>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</si>
  <si>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</si>
  <si>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</si>
  <si>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</si>
  <si>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</si>
  <si>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</si>
  <si>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</si>
  <si>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</si>
  <si>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</si>
  <si>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</si>
  <si>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</si>
  <si>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</si>
  <si>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</si>
  <si>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</si>
  <si>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</si>
  <si>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</si>
  <si>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</si>
  <si>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</si>
  <si>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</si>
  <si>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</si>
  <si>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</si>
  <si>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</si>
  <si>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</si>
  <si>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</si>
  <si>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</si>
  <si>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</si>
  <si>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</si>
  <si>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</si>
  <si>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</si>
  <si>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</si>
  <si>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</si>
  <si>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</si>
  <si>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</si>
  <si>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</si>
  <si>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</si>
  <si>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</si>
  <si>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</si>
  <si>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</si>
  <si>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</si>
  <si>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</si>
  <si>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</si>
  <si>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</si>
  <si>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</si>
  <si>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</si>
  <si>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</si>
  <si>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</si>
  <si>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</si>
  <si>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</si>
  <si>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</si>
  <si>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</si>
  <si>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</si>
  <si>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</si>
  <si>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</si>
  <si>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</si>
  <si>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</si>
  <si>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</si>
  <si>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</si>
  <si>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</si>
  <si>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</si>
  <si>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</si>
  <si>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</si>
  <si>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</si>
  <si>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</si>
  <si>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</si>
  <si>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</si>
  <si>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</si>
  <si>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</si>
  <si>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</si>
  <si>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</si>
  <si>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</si>
  <si>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</si>
  <si>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</si>
  <si>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</si>
  <si>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</si>
  <si>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</si>
  <si>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</si>
  <si>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</si>
  <si>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</si>
  <si>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</si>
  <si>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</si>
  <si>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</si>
  <si>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</si>
  <si>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</si>
  <si>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</si>
  <si>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</si>
  <si>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</si>
  <si>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</si>
  <si>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</si>
  <si>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</si>
  <si>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</si>
  <si>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</si>
  <si>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</si>
  <si>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</si>
  <si>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</si>
  <si>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</si>
  <si>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</si>
  <si>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</si>
  <si>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</si>
  <si>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</si>
  <si>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</si>
  <si>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</si>
  <si>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</si>
  <si>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</si>
  <si>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</si>
  <si>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</si>
  <si>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</si>
  <si>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</si>
  <si>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</si>
  <si>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</si>
  <si>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</si>
  <si>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</si>
  <si>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</si>
  <si>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</si>
  <si>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</si>
  <si>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</si>
  <si>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</si>
  <si>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</si>
  <si>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</si>
  <si>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</si>
  <si>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</si>
  <si>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</si>
  <si>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</si>
  <si>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</si>
  <si>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</si>
  <si>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</si>
  <si>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</si>
  <si>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</si>
  <si>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</si>
  <si>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</si>
  <si>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</si>
  <si>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</si>
  <si>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</si>
  <si>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</si>
  <si>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</si>
  <si>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</si>
  <si>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</si>
  <si>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</si>
  <si>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</si>
  <si>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</si>
  <si>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</si>
  <si>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</si>
  <si>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</si>
  <si>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</si>
  <si>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</si>
  <si>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</si>
  <si>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</si>
  <si>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</si>
  <si>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</si>
  <si>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</si>
  <si>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</si>
  <si>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</si>
  <si>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</si>
  <si>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</si>
  <si>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</si>
  <si>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</si>
  <si>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</si>
  <si>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</si>
  <si>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</si>
  <si>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</si>
  <si>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</si>
  <si>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</si>
  <si>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</si>
  <si>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</si>
  <si>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</si>
  <si>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</si>
  <si>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</si>
  <si>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</si>
  <si>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</si>
  <si>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</si>
  <si>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</si>
  <si>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</si>
  <si>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</si>
  <si>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</si>
  <si>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</si>
  <si>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</si>
  <si>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</si>
  <si>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</si>
  <si>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</si>
  <si>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</si>
  <si>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</si>
  <si>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</si>
  <si>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</si>
  <si>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</si>
  <si>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</si>
  <si>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</si>
  <si>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</si>
  <si>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</si>
  <si>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</si>
  <si>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</si>
  <si>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</si>
  <si>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</si>
  <si>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</si>
  <si>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</si>
  <si>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</si>
  <si>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</si>
  <si>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</si>
  <si>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</si>
  <si>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</si>
  <si>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</si>
  <si>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</si>
  <si>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</si>
  <si>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</si>
  <si>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</si>
  <si>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</si>
  <si>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</si>
  <si>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</si>
  <si>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</si>
  <si>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</si>
  <si>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</si>
  <si>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</si>
  <si>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</si>
  <si>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</si>
  <si>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</si>
  <si>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</si>
  <si>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</si>
  <si>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</si>
  <si>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</si>
  <si>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</si>
  <si>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</si>
  <si>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</si>
  <si>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</si>
  <si>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</si>
  <si>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</si>
  <si>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</si>
  <si>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</si>
  <si>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</si>
  <si>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</si>
  <si>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</si>
  <si>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</si>
  <si>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</si>
  <si>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</si>
  <si>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</si>
  <si>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</si>
  <si>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</si>
  <si>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</si>
  <si>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</si>
  <si>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</si>
  <si>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</si>
  <si>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</si>
  <si>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</si>
  <si>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</si>
  <si>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</si>
  <si>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</si>
  <si>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</si>
  <si>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</si>
  <si>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</si>
  <si>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</si>
  <si>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</si>
  <si>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</si>
  <si>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</si>
  <si>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</si>
  <si>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</si>
  <si>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</si>
  <si>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</si>
  <si>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</si>
  <si>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</si>
  <si>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</si>
  <si>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</si>
  <si>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</si>
  <si>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</si>
  <si>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</si>
  <si>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</si>
  <si>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</si>
  <si>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</si>
  <si>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</si>
  <si>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</si>
  <si>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</si>
  <si>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</si>
  <si>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</si>
  <si>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</si>
  <si>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</si>
  <si>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</si>
  <si>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</si>
  <si>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</si>
  <si>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</si>
  <si>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</si>
  <si>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</si>
  <si>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</si>
  <si>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</si>
  <si>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</si>
  <si>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</si>
  <si>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</si>
  <si>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</si>
  <si>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</si>
  <si>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</si>
  <si>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</si>
  <si>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</si>
  <si>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</si>
  <si>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</si>
  <si>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</si>
  <si>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</si>
  <si>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</si>
  <si>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</si>
  <si>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</si>
  <si>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</si>
  <si>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</si>
  <si>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</si>
  <si>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</si>
  <si>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</si>
  <si>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</si>
  <si>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</si>
  <si>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</si>
  <si>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</si>
  <si>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</si>
  <si>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</si>
  <si>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</si>
  <si>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</si>
  <si>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</si>
  <si>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</si>
  <si>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</si>
  <si>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</si>
  <si>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</si>
  <si>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</si>
  <si>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</si>
  <si>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</si>
  <si>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</si>
  <si>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</si>
  <si>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</si>
  <si>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</si>
  <si>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</si>
  <si>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</si>
  <si>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</si>
  <si>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</si>
  <si>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</si>
  <si>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</si>
  <si>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</si>
  <si>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</si>
  <si>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</si>
  <si>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</si>
  <si>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</si>
  <si>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</si>
  <si>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</si>
  <si>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</si>
  <si>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</si>
  <si>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</si>
  <si>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</si>
  <si>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</si>
  <si>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</si>
  <si>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</si>
  <si>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</si>
  <si>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</si>
  <si>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</si>
  <si>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</si>
  <si>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</si>
  <si>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</si>
  <si>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</si>
  <si>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</si>
  <si>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</si>
  <si>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</si>
  <si>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</si>
  <si>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</si>
  <si>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</si>
  <si>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</si>
  <si>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</si>
  <si>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</si>
  <si>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</si>
  <si>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</si>
  <si>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</si>
  <si>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</si>
  <si>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</si>
  <si>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</si>
  <si>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</si>
  <si>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</si>
  <si>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</si>
  <si>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</si>
  <si>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</si>
  <si>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</si>
  <si>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</si>
  <si>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</si>
  <si>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</si>
  <si>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</si>
  <si>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</si>
  <si>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</si>
  <si>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</si>
  <si>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</si>
  <si>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</si>
  <si>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</si>
  <si>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</si>
  <si>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</si>
  <si>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</si>
  <si>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</si>
  <si>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</si>
  <si>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</si>
  <si>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</si>
  <si>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</si>
  <si>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</si>
  <si>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</si>
  <si>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</si>
  <si>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</si>
  <si>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</si>
  <si>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</si>
  <si>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</si>
  <si>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</si>
  <si>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</si>
  <si>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</si>
  <si>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</si>
  <si>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</si>
  <si>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</si>
  <si>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</si>
  <si>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</si>
  <si>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</si>
  <si>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</si>
  <si>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</si>
  <si>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</si>
  <si>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</si>
  <si>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</si>
  <si>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</si>
  <si>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</si>
  <si>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</si>
  <si>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</si>
  <si>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</si>
  <si>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</si>
  <si>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</si>
  <si>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</si>
  <si>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</si>
  <si>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</si>
  <si>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</si>
  <si>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</si>
  <si>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</si>
  <si>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</si>
  <si>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</si>
  <si>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</si>
  <si>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</si>
  <si>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</si>
  <si>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</si>
  <si>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</si>
  <si>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</si>
  <si>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</si>
  <si>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</si>
  <si>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</si>
  <si>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</si>
  <si>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</si>
  <si>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</si>
  <si>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</si>
  <si>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</si>
  <si>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</si>
  <si>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</si>
  <si>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</si>
  <si>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</si>
  <si>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</si>
  <si>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</si>
  <si>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</si>
  <si>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</si>
  <si>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</si>
  <si>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</si>
  <si>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</si>
  <si>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</si>
  <si>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</si>
  <si>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</si>
  <si>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</si>
  <si>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</si>
  <si>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</si>
  <si>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</si>
  <si>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</si>
  <si>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</si>
  <si>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</si>
  <si>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</si>
  <si>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</si>
  <si>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</si>
  <si>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</si>
  <si>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</si>
  <si>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</si>
  <si>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</si>
  <si>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</si>
  <si>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</si>
  <si>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</si>
  <si>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</si>
  <si>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</si>
  <si>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</si>
  <si>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</si>
  <si>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</si>
  <si>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</si>
  <si>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</si>
  <si>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</si>
  <si>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</si>
  <si>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</si>
  <si>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</si>
  <si>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</si>
  <si>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</si>
  <si>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</si>
  <si>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</si>
  <si>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</si>
  <si>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</si>
  <si>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</si>
  <si>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</si>
  <si>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</si>
  <si>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</si>
  <si>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</si>
  <si>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</si>
  <si>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</si>
  <si>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</si>
  <si>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</si>
  <si>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</si>
  <si>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</si>
  <si>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</si>
  <si>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</si>
  <si>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</si>
  <si>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</si>
  <si>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</si>
  <si>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</si>
  <si>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</si>
  <si>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</si>
  <si>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</si>
  <si>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</si>
  <si>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</si>
  <si>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</si>
  <si>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</si>
  <si>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</si>
  <si>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</si>
  <si>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</si>
  <si>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</si>
  <si>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</si>
  <si>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</si>
  <si>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</si>
  <si>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</si>
  <si>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</si>
  <si>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</si>
  <si>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</si>
  <si>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</si>
  <si>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</si>
  <si>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</si>
  <si>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</si>
  <si>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</si>
  <si>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</si>
  <si>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</si>
  <si>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</si>
  <si>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</si>
  <si>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</si>
  <si>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</si>
  <si>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</si>
  <si>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</si>
  <si>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</si>
  <si>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</si>
  <si>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</si>
  <si>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</si>
  <si>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</si>
  <si>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</si>
  <si>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</si>
  <si>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</si>
  <si>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</si>
  <si>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</si>
  <si>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</si>
  <si>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</si>
  <si>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</si>
  <si>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</si>
  <si>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</si>
  <si>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</si>
  <si>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</si>
  <si>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</si>
  <si>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</si>
  <si>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</si>
  <si>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</si>
  <si>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</si>
  <si>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</si>
  <si>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</si>
  <si>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</si>
  <si>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</si>
  <si>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</si>
  <si>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</si>
  <si>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</si>
  <si>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</si>
  <si>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</si>
  <si>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</si>
  <si>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</si>
  <si>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</si>
  <si>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</si>
  <si>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</si>
  <si>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</si>
  <si>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</si>
  <si>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</si>
  <si>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</si>
  <si>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</si>
  <si>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</si>
  <si>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</si>
  <si>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</si>
  <si>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</si>
  <si>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</si>
  <si>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</si>
  <si>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</si>
  <si>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</si>
  <si>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</si>
  <si>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</si>
  <si>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</si>
  <si>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</si>
  <si>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</si>
  <si>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</si>
  <si>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</si>
  <si>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</si>
  <si>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</si>
  <si>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</si>
  <si>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</si>
  <si>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</si>
  <si>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</si>
  <si>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</si>
  <si>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</si>
  <si>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</si>
  <si>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</si>
  <si>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</si>
  <si>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</si>
  <si>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</si>
  <si>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</si>
  <si>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</si>
  <si>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</si>
  <si>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</si>
  <si>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</si>
  <si>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</si>
  <si>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</si>
  <si>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</si>
  <si>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</si>
  <si>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</si>
  <si>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</si>
  <si>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</si>
  <si>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</si>
  <si>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</si>
  <si>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</si>
  <si>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</si>
  <si>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</si>
  <si>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</si>
  <si>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</si>
  <si>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</si>
  <si>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</si>
  <si>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</si>
  <si>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</si>
  <si>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</si>
  <si>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</si>
  <si>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</si>
  <si>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</si>
  <si>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</si>
  <si>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</si>
  <si>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</si>
  <si>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</si>
  <si>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</si>
  <si>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</si>
  <si>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</si>
  <si>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</si>
  <si>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</si>
  <si>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</si>
  <si>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</si>
  <si>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</si>
  <si>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</si>
  <si>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</si>
  <si>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</si>
  <si>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</si>
  <si>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</si>
  <si>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</si>
  <si>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</si>
  <si>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</si>
  <si>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</si>
  <si>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</si>
  <si>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</si>
  <si>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</si>
  <si>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</si>
  <si>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</si>
  <si>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</si>
  <si>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</si>
  <si>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</si>
  <si>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</si>
  <si>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</si>
  <si>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</si>
  <si>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</si>
  <si>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</si>
  <si>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</si>
  <si>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</si>
  <si>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</si>
  <si>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</si>
  <si>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</si>
  <si>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</si>
  <si>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</si>
  <si>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</si>
  <si>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</si>
  <si>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</si>
  <si>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</si>
  <si>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</si>
  <si>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</si>
  <si>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</si>
  <si>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</si>
  <si>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</si>
  <si>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</si>
  <si>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</si>
  <si>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</si>
  <si>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</si>
  <si>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</si>
  <si>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</si>
  <si>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</si>
  <si>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</si>
  <si>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</si>
  <si>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</si>
  <si>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</si>
  <si>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</si>
  <si>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</si>
  <si>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</si>
  <si>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</si>
  <si>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</si>
  <si>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</si>
  <si>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</si>
  <si>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</si>
  <si>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</si>
  <si>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</si>
  <si>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</si>
  <si>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</si>
  <si>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</si>
  <si>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</si>
  <si>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</si>
  <si>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</si>
  <si>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</si>
  <si>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</si>
  <si>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</si>
  <si>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</si>
  <si>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</si>
  <si>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</si>
  <si>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</si>
  <si>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</si>
  <si>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</si>
  <si>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</si>
  <si>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</si>
  <si>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</si>
  <si>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</si>
  <si>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</si>
  <si>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</si>
  <si>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</si>
  <si>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</si>
  <si>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</si>
  <si>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</si>
  <si>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</si>
  <si>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</si>
  <si>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</si>
  <si>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</si>
  <si>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</si>
  <si>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</si>
  <si>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</si>
  <si>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</si>
  <si>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</si>
  <si>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</si>
  <si>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</si>
  <si>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</si>
  <si>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</si>
  <si>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</si>
  <si>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</si>
  <si>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</si>
  <si>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</si>
  <si>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</si>
  <si>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</si>
  <si>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</si>
  <si>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</si>
  <si>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</si>
  <si>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</si>
  <si>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</si>
  <si>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</si>
  <si>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</si>
  <si>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</si>
  <si>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</si>
  <si>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</si>
  <si>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</si>
  <si>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</si>
  <si>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</si>
  <si>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</si>
  <si>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</si>
  <si>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</si>
  <si>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</si>
  <si>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</si>
  <si>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</si>
  <si>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</si>
  <si>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</si>
  <si>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</si>
  <si>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</si>
  <si>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</si>
  <si>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</si>
  <si>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</si>
  <si>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</si>
  <si>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</si>
  <si>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</si>
  <si>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</si>
  <si>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</si>
  <si>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</si>
  <si>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</si>
  <si>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</si>
  <si>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</si>
  <si>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</si>
  <si>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</si>
  <si>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</si>
  <si>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</si>
  <si>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</si>
  <si>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</si>
  <si>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</si>
  <si>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</si>
  <si>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</si>
  <si>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</si>
  <si>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</si>
  <si>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</si>
  <si>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</si>
  <si>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</si>
  <si>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</si>
  <si>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</si>
  <si>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</si>
  <si>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</si>
  <si>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</si>
  <si>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</si>
  <si>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</si>
  <si>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</si>
  <si>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</si>
  <si>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</si>
  <si>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</si>
  <si>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</si>
  <si>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</si>
  <si>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</si>
  <si>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</si>
  <si>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</si>
  <si>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</si>
  <si>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</si>
  <si>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</si>
  <si>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</si>
  <si>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</si>
  <si>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</si>
  <si>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</si>
  <si>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</si>
  <si>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</si>
  <si>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</si>
  <si>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</si>
  <si>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</si>
  <si>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</si>
  <si>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</si>
  <si>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</si>
  <si>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</si>
  <si>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</si>
  <si>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</si>
  <si>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</si>
  <si>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</si>
  <si>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</si>
  <si>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</si>
  <si>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</si>
  <si>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</si>
  <si>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</si>
  <si>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</si>
  <si>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</si>
  <si>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</si>
  <si>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</si>
  <si>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</si>
  <si>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</si>
  <si>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</si>
  <si>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</si>
  <si>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</si>
  <si>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</si>
  <si>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</si>
  <si>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</si>
  <si>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</si>
  <si>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</si>
  <si>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</si>
  <si>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</si>
  <si>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</si>
  <si>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</si>
  <si>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</si>
  <si>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</si>
  <si>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</si>
  <si>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</si>
  <si>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</si>
  <si>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</si>
  <si>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</si>
  <si>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</si>
  <si>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</si>
  <si>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</si>
  <si>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</si>
  <si>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</si>
  <si>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</si>
  <si>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</si>
  <si>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</si>
  <si>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</si>
  <si>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</si>
  <si>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</si>
  <si>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</si>
  <si>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</si>
  <si>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</si>
  <si>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</si>
  <si>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</si>
  <si>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</si>
  <si>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</si>
  <si>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</si>
  <si>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</si>
  <si>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</si>
  <si>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</si>
  <si>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</si>
  <si>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</si>
  <si>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</si>
  <si>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</si>
  <si>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</si>
  <si>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</si>
  <si>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</si>
  <si>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</si>
  <si>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</si>
  <si>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</si>
  <si>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</si>
  <si>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</si>
  <si>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</si>
  <si>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</si>
  <si>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</si>
  <si>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</si>
  <si>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</si>
  <si>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</si>
  <si>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</si>
  <si>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</si>
  <si>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</si>
  <si>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</si>
  <si>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</si>
  <si>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</si>
  <si>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</si>
  <si>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</si>
  <si>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</si>
  <si>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</si>
  <si>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</si>
  <si>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</si>
  <si>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</si>
  <si>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</si>
  <si>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</si>
  <si>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</si>
  <si>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</si>
  <si>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</si>
  <si>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</si>
  <si>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</si>
  <si>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</si>
  <si>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</si>
  <si>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</si>
  <si>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</si>
  <si>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</si>
  <si>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</si>
  <si>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</si>
  <si>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</si>
  <si>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</si>
  <si>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</si>
  <si>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</si>
  <si>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</si>
  <si>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</si>
  <si>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</si>
  <si>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</si>
  <si>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</si>
  <si>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</si>
  <si>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</si>
  <si>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</si>
  <si>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</si>
  <si>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</si>
  <si>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</si>
  <si>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</si>
  <si>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</si>
  <si>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</si>
  <si>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</si>
  <si>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</si>
  <si>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</si>
  <si>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</si>
  <si>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</si>
  <si>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</si>
  <si>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</si>
  <si>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</si>
  <si>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</si>
  <si>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</si>
  <si>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</si>
  <si>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</si>
  <si>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</si>
  <si>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</si>
  <si>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</si>
  <si>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</si>
  <si>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</si>
  <si>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</si>
  <si>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</si>
  <si>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</si>
  <si>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</si>
  <si>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</si>
  <si>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</si>
  <si>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</si>
  <si>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</si>
  <si>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</si>
  <si>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</si>
  <si>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</si>
  <si>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</si>
  <si>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</si>
  <si>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</si>
  <si>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</si>
  <si>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</si>
  <si>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</si>
  <si>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</si>
  <si>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</si>
  <si>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</si>
  <si>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</si>
  <si>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</si>
  <si>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</si>
  <si>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</si>
  <si>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</si>
  <si>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</si>
  <si>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</si>
  <si>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</si>
  <si>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</si>
  <si>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</si>
  <si>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</si>
  <si>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</si>
  <si>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</si>
  <si>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</si>
  <si>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</si>
  <si>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</si>
  <si>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</si>
  <si>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</si>
  <si>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</si>
  <si>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</si>
  <si>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</si>
  <si>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</si>
  <si>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</si>
  <si>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</si>
  <si>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</si>
  <si>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</si>
  <si>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</si>
  <si>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</si>
  <si>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</si>
  <si>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</si>
  <si>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</si>
  <si>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</si>
  <si>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</si>
  <si>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</si>
  <si>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</si>
  <si>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</si>
  <si>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</si>
  <si>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</si>
  <si>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</si>
  <si>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</si>
  <si>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</si>
  <si>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</si>
  <si>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</si>
  <si>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</si>
  <si>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</si>
  <si>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</si>
  <si>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</si>
  <si>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</si>
  <si>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</si>
  <si>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</si>
  <si>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</si>
  <si>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</si>
  <si>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</si>
  <si>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</si>
  <si>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</si>
  <si>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</si>
  <si>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</si>
  <si>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</si>
  <si>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</si>
  <si>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</si>
  <si>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</si>
  <si>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</si>
  <si>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</si>
  <si>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</si>
  <si>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</si>
  <si>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</si>
  <si>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</si>
  <si>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</si>
  <si>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</si>
  <si>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</si>
  <si>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</si>
  <si>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</si>
  <si>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</si>
  <si>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</si>
  <si>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</si>
  <si>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</si>
  <si>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</si>
  <si>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</si>
  <si>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</si>
  <si>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</si>
  <si>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</si>
  <si>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</si>
  <si>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</si>
  <si>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</si>
  <si>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</si>
  <si>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</si>
  <si>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</si>
  <si>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</si>
  <si>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</si>
  <si>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</si>
  <si>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</si>
  <si>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</si>
  <si>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</si>
  <si>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</si>
  <si>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</si>
  <si>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</si>
  <si>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</si>
  <si>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</si>
  <si>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</si>
  <si>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</si>
  <si>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</si>
  <si>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</si>
  <si>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</si>
  <si>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</si>
  <si>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</si>
  <si>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</si>
  <si>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</si>
  <si>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</si>
  <si>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</si>
  <si>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</si>
  <si>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</si>
  <si>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</si>
  <si>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</si>
  <si>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</si>
  <si>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</si>
  <si>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</si>
  <si>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</si>
  <si>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</si>
  <si>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</si>
  <si>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</si>
  <si>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</si>
  <si>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</si>
  <si>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</si>
  <si>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</si>
  <si>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</si>
  <si>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</si>
  <si>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</si>
  <si>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</si>
  <si>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</si>
  <si>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</si>
  <si>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</si>
  <si>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</si>
  <si>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</si>
  <si>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</si>
  <si>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</si>
  <si>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</si>
  <si>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</si>
  <si>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</si>
  <si>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</si>
  <si>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</si>
  <si>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</si>
  <si>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</si>
  <si>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</si>
  <si>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</si>
  <si>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</si>
  <si>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</si>
  <si>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</si>
  <si>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</si>
  <si>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</si>
  <si>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</si>
  <si>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</si>
  <si>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</si>
  <si>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</si>
  <si>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</si>
  <si>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</si>
  <si>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</si>
  <si>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</si>
  <si>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</si>
  <si>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</si>
  <si>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</si>
  <si>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</si>
  <si>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</si>
  <si>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</si>
  <si>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</si>
  <si>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</si>
  <si>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</si>
  <si>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</si>
  <si>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</si>
  <si>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</si>
  <si>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</si>
  <si>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</si>
  <si>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</si>
  <si>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</si>
  <si>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</si>
  <si>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</si>
  <si>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</si>
  <si>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</si>
  <si>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</si>
  <si>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</si>
  <si>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</si>
  <si>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</si>
  <si>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</si>
  <si>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</si>
  <si>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</si>
  <si>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</si>
  <si>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</si>
  <si>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</si>
  <si>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</si>
  <si>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</si>
  <si>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</si>
  <si>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</si>
  <si>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</si>
  <si>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</si>
  <si>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</si>
  <si>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</si>
  <si>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</si>
  <si>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</si>
  <si>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</si>
  <si>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</si>
  <si>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</si>
  <si>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</si>
  <si>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</si>
  <si>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</si>
  <si>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</si>
  <si>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</si>
  <si>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</si>
  <si>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</si>
  <si>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</si>
  <si>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</si>
  <si>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</si>
  <si>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</si>
  <si>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</si>
  <si>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</si>
  <si>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</si>
  <si>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</si>
  <si>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</si>
  <si>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</si>
  <si>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</si>
  <si>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</si>
  <si>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</si>
  <si>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</si>
  <si>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</si>
  <si>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</si>
  <si>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</si>
  <si>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</si>
  <si>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</si>
  <si>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</si>
  <si>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</si>
  <si>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</si>
  <si>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</si>
  <si>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</si>
  <si>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</si>
  <si>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</si>
  <si>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</si>
  <si>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</si>
  <si>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</si>
  <si>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</si>
  <si>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</si>
  <si>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</si>
  <si>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</si>
  <si>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</si>
  <si>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</si>
  <si>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</si>
  <si>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</si>
  <si>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</si>
  <si>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</si>
  <si>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</si>
  <si>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</si>
  <si>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</si>
  <si>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</si>
  <si>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</si>
  <si>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</si>
  <si>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</si>
  <si>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</si>
  <si>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</si>
  <si>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</si>
  <si>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</si>
  <si>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</si>
  <si>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</si>
  <si>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</si>
  <si>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</si>
  <si>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</si>
  <si>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</si>
  <si>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</si>
  <si>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</si>
  <si>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</si>
  <si>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</si>
  <si>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</si>
  <si>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</si>
  <si>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</si>
  <si>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</si>
  <si>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</si>
  <si>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</si>
  <si>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</si>
  <si>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</si>
  <si>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</si>
  <si>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</si>
  <si>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</si>
  <si>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</si>
  <si>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</si>
  <si>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</si>
  <si>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</si>
  <si>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</si>
  <si>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</si>
  <si>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</si>
  <si>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</si>
  <si>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</si>
  <si>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</si>
  <si>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</si>
  <si>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</si>
  <si>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</si>
  <si>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</si>
  <si>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</si>
  <si>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</si>
  <si>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</si>
  <si>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</si>
  <si>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</si>
  <si>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</si>
  <si>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</si>
  <si>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</si>
  <si>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</si>
  <si>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</si>
  <si>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</si>
  <si>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</si>
  <si>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</si>
  <si>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</si>
  <si>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</si>
  <si>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</si>
  <si>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</si>
  <si>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</si>
  <si>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</si>
  <si>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</si>
  <si>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</si>
  <si>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</si>
  <si>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</si>
  <si>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</si>
  <si>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</si>
  <si>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</si>
  <si>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</si>
  <si>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</si>
  <si>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</si>
  <si>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</si>
  <si>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</si>
  <si>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</si>
  <si>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</si>
  <si>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</si>
  <si>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</si>
  <si>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</si>
  <si>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</si>
  <si>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</si>
  <si>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</si>
  <si>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</si>
  <si>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</si>
  <si>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</si>
  <si>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</si>
  <si>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</si>
  <si>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</si>
  <si>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</si>
  <si>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</si>
  <si>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</si>
  <si>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</si>
  <si>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</si>
  <si>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</si>
  <si>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</si>
  <si>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</si>
  <si>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</si>
  <si>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</si>
  <si>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</si>
  <si>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</si>
  <si>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</si>
  <si>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</si>
  <si>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</si>
  <si>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</si>
  <si>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</si>
  <si>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</si>
  <si>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</si>
  <si>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</si>
  <si>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</si>
  <si>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</si>
  <si>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</si>
  <si>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</si>
  <si>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</si>
  <si>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</si>
  <si>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</si>
  <si>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</si>
  <si>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</si>
  <si>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</si>
  <si>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</si>
  <si>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</si>
  <si>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</si>
  <si>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</si>
  <si>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</si>
  <si>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</si>
  <si>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</si>
  <si>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</si>
  <si>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</si>
  <si>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</si>
  <si>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</si>
  <si>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</si>
  <si>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</si>
  <si>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</si>
  <si>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</si>
  <si>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</si>
  <si>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</si>
  <si>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</si>
  <si>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</si>
  <si>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</si>
  <si>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</si>
  <si>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</si>
  <si>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</si>
  <si>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</si>
  <si>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</si>
  <si>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</si>
  <si>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</si>
  <si>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</si>
  <si>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</si>
  <si>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</si>
  <si>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</si>
  <si>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</si>
  <si>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</si>
  <si>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</si>
  <si>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</si>
  <si>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</si>
  <si>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</si>
  <si>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</si>
  <si>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</si>
  <si>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</si>
  <si>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</si>
  <si>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</si>
  <si>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</si>
  <si>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</si>
  <si>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</si>
  <si>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</si>
  <si>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</si>
  <si>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</si>
  <si>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</si>
  <si>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</si>
  <si>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</si>
  <si>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</si>
  <si>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</si>
  <si>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</si>
  <si>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</si>
  <si>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</si>
  <si>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</si>
  <si>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</si>
  <si>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</si>
  <si>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</si>
  <si>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</si>
  <si>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</si>
  <si>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</si>
  <si>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</si>
  <si>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</si>
  <si>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</si>
  <si>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</si>
  <si>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</si>
  <si>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</si>
  <si>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</si>
  <si>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</si>
  <si>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</si>
  <si>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</si>
  <si>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</si>
  <si>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</si>
  <si>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</si>
  <si>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</si>
  <si>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</si>
  <si>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</si>
  <si>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</si>
  <si>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</si>
  <si>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</si>
  <si>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</si>
  <si>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</si>
  <si>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</si>
  <si>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</si>
  <si>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</si>
  <si>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</si>
  <si>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</si>
  <si>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</si>
  <si>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</si>
  <si>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</si>
  <si>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</si>
  <si>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</si>
  <si>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</si>
  <si>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</si>
  <si>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</si>
  <si>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</si>
  <si>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</si>
  <si>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</si>
  <si>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</si>
  <si>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</si>
  <si>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</si>
  <si>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</si>
  <si>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</si>
  <si>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</si>
  <si>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</si>
  <si>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</si>
  <si>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</si>
  <si>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</si>
  <si>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</si>
  <si>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</si>
  <si>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</si>
  <si>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</si>
  <si>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</si>
  <si>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</si>
  <si>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</si>
  <si>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</si>
  <si>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</si>
  <si>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</si>
  <si>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</si>
  <si>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</si>
  <si>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</si>
  <si>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</si>
  <si>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</si>
  <si>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</si>
  <si>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</si>
  <si>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</si>
  <si>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</si>
  <si>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</si>
  <si>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</si>
  <si>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</si>
  <si>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</si>
  <si>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</si>
  <si>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</si>
  <si>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</si>
  <si>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</si>
  <si>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</si>
  <si>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</si>
  <si>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</si>
  <si>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</si>
  <si>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</si>
  <si>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</si>
  <si>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</si>
  <si>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</si>
  <si>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</si>
  <si>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</si>
  <si>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</si>
  <si>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</si>
  <si>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</si>
  <si>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</si>
  <si>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</si>
  <si>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</si>
  <si>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</si>
  <si>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</si>
  <si>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</si>
  <si>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</si>
  <si>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</si>
  <si>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</si>
  <si>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</si>
  <si>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</si>
  <si>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</si>
  <si>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</si>
  <si>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</si>
  <si>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</si>
  <si>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</si>
  <si>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</si>
  <si>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</si>
  <si>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</si>
  <si>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</si>
  <si>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</si>
  <si>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</si>
  <si>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</si>
  <si>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</si>
  <si>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</si>
  <si>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</si>
  <si>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</si>
  <si>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</si>
  <si>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</si>
  <si>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</si>
  <si>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</si>
  <si>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</si>
  <si>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</si>
  <si>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</si>
  <si>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</si>
  <si>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</si>
  <si>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</si>
  <si>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</si>
  <si>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</si>
  <si>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</si>
  <si>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</si>
  <si>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</si>
  <si>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</si>
  <si>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</si>
  <si>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</si>
  <si>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</si>
  <si>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</si>
  <si>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</si>
  <si>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</si>
  <si>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</si>
  <si>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</si>
  <si>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</si>
  <si>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</si>
  <si>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</si>
  <si>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</si>
  <si>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</si>
  <si>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</si>
  <si>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</si>
  <si>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</si>
  <si>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</si>
  <si>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</si>
  <si>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</si>
  <si>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</si>
  <si>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</si>
  <si>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</si>
  <si>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</si>
  <si>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</si>
  <si>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</si>
  <si>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</si>
  <si>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</si>
  <si>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</si>
  <si>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</si>
  <si>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</si>
  <si>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</si>
  <si>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</si>
  <si>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</si>
  <si>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</si>
  <si>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</si>
  <si>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</si>
  <si>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</si>
  <si>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</si>
  <si>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</si>
  <si>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</si>
  <si>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</si>
  <si>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</si>
  <si>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</si>
  <si>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</si>
  <si>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</si>
  <si>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</si>
  <si>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</si>
  <si>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</si>
  <si>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</si>
  <si>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</si>
  <si>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</si>
  <si>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</si>
  <si>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</si>
  <si>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</si>
  <si>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</si>
  <si>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</si>
  <si>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</si>
  <si>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</si>
  <si>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</si>
  <si>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</si>
  <si>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</si>
  <si>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</si>
  <si>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</si>
  <si>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</si>
  <si>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</si>
  <si>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</si>
  <si>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</si>
  <si>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</si>
  <si>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</si>
  <si>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</si>
  <si>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</si>
  <si>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</si>
  <si>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</si>
  <si>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</si>
  <si>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</si>
  <si>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</si>
  <si>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</si>
  <si>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</si>
  <si>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</si>
  <si>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</si>
  <si>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</si>
  <si>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</si>
  <si>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</si>
  <si>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</si>
  <si>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</si>
  <si>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</si>
  <si>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</si>
  <si>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</si>
  <si>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</si>
  <si>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</si>
  <si>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</si>
  <si>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</si>
  <si>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</si>
  <si>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</si>
  <si>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</si>
  <si>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</si>
  <si>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</si>
  <si>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</si>
  <si>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</si>
  <si>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</si>
  <si>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</si>
  <si>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</si>
  <si>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</si>
  <si>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</si>
  <si>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</si>
  <si>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</si>
  <si>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</si>
  <si>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</si>
  <si>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</si>
  <si>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</si>
  <si>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</si>
  <si>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</si>
  <si>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</si>
  <si>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</si>
  <si>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</si>
  <si>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</si>
  <si>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</si>
  <si>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</si>
  <si>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</si>
  <si>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</si>
  <si>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</si>
  <si>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</si>
  <si>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</si>
  <si>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</si>
  <si>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</si>
  <si>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</si>
  <si>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</si>
  <si>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</si>
  <si>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</si>
  <si>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</si>
  <si>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</si>
  <si>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</si>
  <si>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</si>
  <si>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</si>
  <si>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</si>
  <si>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</si>
  <si>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</si>
  <si>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</si>
  <si>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</si>
  <si>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</si>
  <si>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</si>
  <si>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</si>
  <si>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</si>
  <si>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</si>
  <si>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</si>
  <si>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</si>
  <si>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</si>
  <si>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</si>
  <si>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</si>
  <si>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</si>
  <si>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</si>
  <si>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</si>
  <si>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</si>
  <si>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</si>
  <si>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</si>
  <si>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</si>
  <si>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</si>
  <si>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</si>
  <si>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</si>
  <si>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</si>
  <si>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</si>
  <si>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</si>
  <si>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</si>
  <si>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</si>
  <si>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</si>
  <si>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</si>
  <si>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</si>
  <si>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</si>
  <si>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</si>
  <si>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</si>
  <si>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</si>
  <si>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</si>
  <si>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</si>
  <si>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</si>
  <si>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</si>
  <si>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</si>
  <si>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</si>
  <si>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</si>
  <si>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</si>
  <si>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</si>
  <si>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</si>
  <si>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</si>
  <si>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</si>
  <si>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</si>
  <si>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</si>
  <si>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</si>
  <si>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</si>
  <si>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</si>
  <si>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</si>
  <si>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</si>
  <si>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</si>
  <si>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</si>
  <si>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</si>
  <si>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</si>
  <si>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</si>
  <si>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</si>
  <si>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</si>
  <si>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</si>
  <si>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</si>
  <si>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</si>
  <si>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</si>
  <si>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</si>
  <si>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</si>
  <si>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</si>
  <si>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</si>
  <si>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</si>
  <si>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</si>
  <si>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</si>
  <si>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</si>
  <si>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</si>
  <si>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</si>
  <si>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</si>
  <si>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</si>
  <si>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</si>
  <si>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</si>
  <si>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</si>
  <si>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</si>
  <si>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</si>
  <si>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</si>
  <si>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</si>
  <si>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</si>
  <si>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</si>
  <si>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</si>
  <si>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</si>
  <si>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</si>
  <si>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</si>
  <si>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</si>
  <si>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</si>
  <si>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</si>
  <si>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</si>
  <si>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</si>
  <si>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</si>
  <si>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</si>
  <si>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</si>
  <si>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</si>
  <si>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</si>
  <si>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</si>
  <si>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</si>
  <si>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</si>
  <si>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</si>
  <si>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</si>
  <si>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</si>
  <si>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</si>
  <si>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</si>
  <si>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</si>
  <si>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</si>
  <si>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</si>
  <si>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</si>
  <si>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</si>
  <si>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</si>
  <si>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</si>
  <si>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</si>
  <si>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</si>
  <si>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</si>
  <si>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</si>
  <si>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</si>
  <si>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</si>
  <si>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</si>
  <si>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</si>
  <si>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</si>
  <si>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</si>
  <si>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</si>
  <si>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</si>
  <si>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</si>
  <si>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</si>
  <si>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</si>
  <si>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</si>
  <si>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</si>
  <si>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</si>
  <si>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</si>
  <si>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</si>
  <si>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</si>
  <si>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</si>
  <si>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</si>
  <si>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</si>
  <si>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</si>
  <si>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</si>
  <si>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</si>
  <si>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</si>
  <si>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</si>
  <si>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</si>
  <si>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</si>
  <si>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</si>
  <si>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</si>
  <si>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</si>
  <si>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</si>
  <si>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</si>
  <si>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</si>
  <si>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</si>
  <si>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</si>
  <si>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</si>
  <si>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</si>
  <si>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</si>
  <si>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</si>
  <si>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</si>
  <si>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</si>
  <si>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</si>
  <si>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</si>
  <si>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</si>
  <si>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</si>
  <si>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</si>
  <si>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</si>
  <si>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</si>
  <si>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</si>
  <si>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</si>
  <si>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</si>
  <si>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</si>
  <si>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</si>
  <si>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</si>
  <si>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</si>
  <si>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</si>
  <si>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</si>
  <si>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</si>
  <si>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</si>
  <si>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</si>
  <si>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</si>
  <si>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</si>
  <si>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</si>
  <si>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</si>
  <si>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</si>
  <si>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</si>
  <si>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</si>
  <si>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</si>
  <si>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</si>
  <si>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</si>
  <si>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</si>
  <si>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</si>
  <si>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</si>
  <si>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</si>
  <si>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</si>
  <si>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</si>
  <si>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</si>
  <si>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</si>
  <si>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</si>
  <si>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</si>
  <si>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</si>
  <si>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</si>
  <si>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</si>
  <si>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</si>
  <si>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</si>
  <si>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</si>
  <si>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</si>
  <si>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</si>
  <si>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</si>
  <si>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</si>
  <si>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</si>
  <si>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</si>
  <si>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</si>
  <si>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</si>
  <si>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</si>
  <si>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</si>
  <si>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</si>
  <si>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</si>
  <si>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</si>
  <si>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</si>
  <si>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</si>
  <si>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</si>
  <si>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</si>
  <si>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</si>
  <si>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</si>
  <si>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</si>
  <si>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</si>
  <si>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</si>
  <si>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</si>
  <si>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</si>
  <si>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</si>
  <si>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</si>
  <si>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</si>
  <si>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</si>
  <si>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</si>
  <si>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</si>
  <si>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</si>
  <si>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</si>
  <si>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</si>
  <si>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</si>
  <si>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</si>
  <si>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</si>
  <si>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</si>
  <si>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</si>
  <si>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</si>
  <si>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</si>
  <si>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</si>
  <si>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</si>
  <si>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</si>
  <si>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</si>
  <si>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</si>
  <si>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</si>
  <si>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</si>
  <si>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</si>
  <si>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</si>
  <si>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</si>
  <si>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</si>
  <si>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</si>
  <si>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</si>
  <si>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</si>
  <si>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</si>
  <si>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</si>
  <si>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</si>
  <si>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</si>
  <si>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</si>
  <si>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</si>
  <si>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</si>
  <si>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</si>
  <si>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</si>
  <si>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</si>
  <si>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</si>
  <si>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</si>
  <si>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</si>
  <si>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</si>
  <si>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</si>
  <si>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</si>
  <si>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</si>
  <si>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</si>
  <si>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</si>
  <si>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</si>
  <si>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</si>
  <si>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</si>
  <si>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</si>
  <si>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</si>
  <si>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</si>
  <si>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</si>
  <si>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</si>
  <si>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</si>
  <si>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</si>
  <si>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</si>
  <si>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</si>
  <si>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</si>
  <si>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</si>
  <si>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</si>
  <si>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</si>
  <si>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</si>
  <si>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</si>
  <si>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</si>
  <si>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</si>
  <si>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</si>
  <si>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</si>
  <si>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</si>
  <si>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</si>
  <si>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</si>
  <si>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</si>
  <si>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</si>
  <si>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</si>
  <si>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</si>
  <si>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</si>
  <si>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</si>
  <si>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</si>
  <si>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</si>
  <si>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</si>
  <si>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</si>
  <si>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</si>
  <si>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</si>
  <si>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</si>
  <si>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</si>
  <si>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</si>
  <si>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</si>
  <si>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</si>
  <si>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</si>
  <si>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</si>
  <si>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</si>
  <si>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</si>
  <si>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</si>
  <si>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</si>
  <si>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</si>
  <si>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</si>
  <si>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</si>
  <si>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</si>
  <si>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</si>
  <si>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</si>
  <si>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</si>
  <si>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</si>
  <si>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</si>
  <si>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</si>
  <si>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</si>
  <si>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</si>
  <si>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</si>
  <si>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</si>
  <si>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</si>
  <si>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</si>
  <si>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</si>
  <si>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</si>
  <si>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</si>
  <si>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</si>
  <si>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</si>
  <si>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</si>
  <si>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</si>
  <si>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</si>
  <si>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</si>
  <si>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</si>
  <si>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</si>
  <si>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</si>
  <si>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</si>
  <si>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</si>
  <si>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</si>
  <si>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</si>
  <si>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</si>
  <si>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</si>
  <si>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</si>
  <si>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</si>
  <si>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</si>
  <si>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</si>
  <si>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</si>
  <si>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</si>
  <si>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</si>
  <si>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</si>
  <si>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</si>
  <si>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</si>
  <si>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</si>
  <si>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</si>
  <si>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</si>
  <si>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</si>
  <si>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</si>
  <si>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</si>
  <si>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</si>
  <si>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</si>
  <si>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</si>
  <si>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</si>
  <si>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</si>
  <si>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</si>
  <si>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</si>
  <si>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</si>
  <si>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</si>
  <si>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</si>
  <si>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</si>
  <si>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</si>
  <si>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</si>
  <si>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</si>
  <si>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</si>
  <si>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</si>
  <si>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</si>
  <si>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</si>
  <si>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</si>
  <si>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</si>
  <si>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</si>
  <si>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</si>
  <si>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</si>
  <si>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</si>
  <si>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</si>
  <si>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</si>
  <si>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</si>
  <si>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</si>
  <si>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</si>
  <si>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</si>
  <si>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</si>
  <si>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</si>
  <si>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</si>
  <si>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</si>
  <si>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</si>
  <si>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</si>
  <si>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</si>
  <si>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</si>
  <si>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</si>
  <si>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</si>
  <si>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</si>
  <si>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</si>
  <si>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</si>
  <si>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</si>
  <si>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</si>
  <si>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</si>
  <si>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</si>
  <si>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</si>
  <si>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</si>
  <si>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</si>
  <si>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</si>
  <si>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</si>
  <si>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</si>
  <si>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</si>
  <si>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</si>
  <si>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</si>
  <si>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</si>
  <si>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</si>
  <si>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</si>
  <si>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</si>
  <si>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</si>
  <si>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</si>
  <si>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</si>
  <si>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</si>
  <si>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</si>
  <si>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</si>
  <si>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</si>
  <si>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</si>
  <si>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</si>
  <si>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</si>
  <si>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</si>
  <si>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</si>
  <si>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</si>
  <si>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</si>
  <si>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</si>
  <si>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</si>
  <si>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</si>
  <si>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</si>
  <si>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</si>
  <si>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</si>
  <si>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</si>
  <si>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</si>
  <si>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</si>
  <si>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</si>
  <si>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</si>
  <si>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</si>
  <si>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</si>
  <si>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</si>
  <si>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</si>
  <si>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</si>
  <si>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</si>
  <si>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</si>
  <si>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</si>
  <si>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</si>
  <si>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</si>
  <si>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</si>
  <si>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</si>
  <si>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</si>
  <si>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</si>
  <si>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</si>
  <si>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</si>
  <si>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</si>
  <si>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</si>
  <si>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</si>
  <si>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</si>
  <si>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</si>
  <si>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</si>
  <si>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</si>
  <si>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</si>
  <si>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</si>
  <si>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</si>
  <si>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</si>
  <si>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</si>
  <si>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</si>
  <si>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</si>
  <si>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</si>
  <si>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</si>
  <si>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</si>
  <si>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</si>
  <si>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</si>
  <si>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</si>
  <si>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</si>
  <si>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</si>
  <si>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</si>
  <si>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</si>
  <si>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</si>
  <si>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</si>
  <si>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</si>
  <si>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</si>
  <si>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</si>
  <si>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</si>
  <si>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</si>
  <si>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</si>
  <si>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</si>
  <si>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</si>
  <si>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</si>
  <si>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</si>
  <si>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</si>
  <si>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</si>
  <si>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</si>
  <si>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</si>
  <si>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</si>
  <si>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</si>
  <si>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</si>
  <si>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</si>
  <si>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</si>
  <si>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</si>
  <si>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</si>
  <si>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</si>
  <si>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</si>
  <si>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</si>
  <si>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</si>
  <si>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</si>
  <si>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</si>
  <si>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</si>
  <si>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</si>
  <si>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</si>
  <si>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</si>
  <si>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</si>
  <si>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</si>
  <si>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</si>
  <si>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</si>
  <si>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</si>
  <si>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</si>
  <si>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</si>
  <si>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</si>
  <si>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</si>
  <si>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</si>
  <si>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</si>
  <si>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</si>
  <si>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</si>
  <si>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</si>
  <si>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</si>
  <si>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</si>
  <si>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</si>
  <si>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</si>
  <si>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</si>
  <si>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</si>
  <si>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</si>
  <si>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</si>
  <si>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</si>
  <si>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</si>
  <si>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</si>
  <si>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</si>
  <si>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</si>
  <si>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</si>
  <si>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</si>
  <si>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</si>
  <si>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</si>
  <si>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</si>
  <si>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</si>
  <si>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</si>
  <si>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</si>
  <si>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</si>
  <si>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</si>
  <si>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</si>
  <si>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</si>
  <si>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</si>
  <si>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</si>
  <si>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</si>
  <si>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</si>
  <si>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</si>
  <si>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</si>
  <si>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</si>
  <si>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</si>
  <si>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</si>
  <si>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</si>
  <si>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</si>
  <si>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</si>
  <si>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</si>
  <si>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</si>
  <si>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</si>
  <si>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</si>
  <si>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</si>
  <si>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</si>
  <si>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</si>
  <si>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</si>
  <si>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</si>
  <si>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</si>
  <si>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</si>
  <si>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</si>
  <si>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</si>
  <si>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</si>
  <si>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</si>
  <si>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</si>
  <si>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</si>
  <si>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</si>
  <si>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</si>
  <si>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</si>
  <si>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</si>
  <si>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</si>
  <si>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</si>
  <si>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</si>
  <si>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</si>
  <si>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</si>
  <si>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</si>
  <si>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</si>
  <si>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</si>
  <si>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</si>
  <si>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</si>
  <si>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</si>
  <si>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</si>
  <si>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</si>
  <si>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</si>
  <si>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</si>
  <si>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</si>
  <si>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</si>
  <si>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</si>
  <si>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</si>
  <si>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</si>
  <si>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</si>
  <si>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</si>
  <si>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</si>
  <si>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</si>
  <si>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</si>
  <si>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</si>
  <si>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</si>
  <si>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</si>
  <si>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</si>
  <si>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</si>
  <si>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</si>
  <si>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</si>
  <si>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</si>
  <si>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</si>
  <si>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</si>
  <si>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</si>
  <si>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</si>
  <si>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</si>
  <si>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</si>
  <si>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</si>
  <si>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</si>
  <si>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</si>
  <si>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</si>
  <si>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</si>
  <si>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</si>
  <si>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</si>
  <si>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</si>
  <si>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</si>
  <si>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</si>
  <si>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</si>
  <si>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</si>
  <si>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</si>
  <si>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</si>
  <si>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</si>
  <si>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</si>
  <si>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</si>
  <si>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</si>
  <si>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</si>
  <si>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</si>
  <si>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</si>
  <si>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</si>
  <si>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</si>
  <si>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</si>
  <si>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</si>
  <si>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</si>
  <si>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</si>
  <si>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</si>
  <si>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</si>
  <si>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</si>
  <si>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</si>
  <si>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</si>
  <si>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</si>
  <si>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</si>
  <si>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</si>
  <si>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</si>
  <si>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</si>
  <si>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</si>
  <si>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</si>
  <si>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</si>
  <si>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</si>
  <si>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</si>
  <si>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</si>
  <si>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</si>
  <si>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</si>
  <si>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</si>
  <si>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</si>
  <si>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</si>
  <si>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</si>
  <si>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</si>
  <si>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</si>
  <si>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</si>
  <si>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</si>
  <si>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</si>
  <si>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</si>
  <si>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</si>
  <si>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</si>
  <si>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</si>
  <si>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</si>
  <si>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</si>
  <si>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</si>
  <si>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</si>
  <si>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</si>
  <si>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</si>
  <si>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</si>
  <si>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</si>
  <si>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</si>
  <si>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</si>
  <si>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</si>
  <si>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</si>
  <si>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</si>
  <si>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</si>
  <si>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</si>
  <si>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</si>
  <si>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</si>
  <si>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</si>
  <si>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</si>
  <si>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</si>
  <si>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</si>
  <si>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</si>
  <si>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</si>
  <si>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</si>
  <si>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</si>
  <si>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</si>
  <si>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</si>
  <si>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</si>
  <si>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</si>
  <si>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</si>
  <si>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</si>
  <si>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</si>
  <si>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</si>
  <si>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</si>
  <si>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</si>
  <si>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</si>
  <si>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</si>
  <si>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</si>
  <si>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</si>
  <si>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</si>
  <si>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</si>
  <si>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</si>
  <si>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</si>
  <si>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</si>
  <si>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</si>
  <si>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</si>
  <si>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</si>
  <si>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</si>
  <si>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</si>
  <si>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</si>
  <si>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</si>
  <si>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</si>
  <si>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</si>
  <si>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</si>
  <si>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</si>
  <si>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</si>
  <si>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</si>
  <si>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</si>
  <si>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</si>
  <si>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</si>
  <si>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</si>
  <si>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</si>
  <si>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</si>
  <si>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</si>
  <si>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</si>
  <si>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</si>
  <si>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</si>
  <si>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</si>
  <si>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</si>
  <si>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</si>
  <si>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</si>
  <si>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</si>
  <si>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</si>
  <si>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</si>
  <si>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</si>
  <si>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</si>
  <si>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</si>
  <si>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</si>
  <si>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</si>
  <si>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</si>
  <si>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</si>
  <si>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</si>
  <si>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</si>
  <si>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</si>
  <si>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</si>
  <si>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</si>
  <si>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</si>
  <si>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</si>
  <si>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</si>
  <si>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</si>
  <si>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</si>
  <si>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</si>
  <si>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</si>
  <si>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</si>
  <si>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</si>
  <si>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</si>
  <si>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</si>
  <si>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</si>
  <si>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</si>
  <si>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</si>
  <si>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</si>
  <si>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</si>
  <si>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</si>
  <si>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</si>
  <si>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</si>
  <si>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</si>
  <si>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</si>
  <si>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</si>
  <si>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</si>
  <si>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</si>
  <si>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</si>
  <si>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</si>
  <si>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</si>
  <si>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</si>
  <si>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</si>
  <si>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</si>
  <si>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</si>
  <si>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</si>
  <si>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</si>
  <si>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</si>
  <si>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</si>
  <si>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</si>
  <si>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</si>
  <si>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</si>
  <si>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</si>
  <si>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</si>
  <si>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</si>
  <si>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</si>
  <si>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</si>
  <si>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</si>
  <si>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</si>
  <si>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</si>
  <si>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</si>
  <si>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</si>
  <si>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</si>
  <si>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</si>
  <si>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</si>
  <si>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</si>
  <si>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</si>
  <si>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</si>
  <si>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</si>
  <si>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</si>
  <si>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</si>
  <si>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</si>
  <si>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</si>
  <si>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</si>
  <si>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</si>
  <si>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</si>
  <si>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</si>
  <si>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</si>
  <si>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</si>
  <si>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</si>
  <si>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</si>
  <si>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</si>
  <si>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</si>
  <si>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</si>
  <si>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</si>
  <si>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</si>
  <si>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</si>
  <si>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</si>
  <si>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</si>
  <si>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</si>
  <si>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</si>
  <si>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</si>
  <si>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</si>
  <si>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</si>
  <si>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</si>
  <si>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</si>
  <si>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</si>
  <si>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</si>
  <si>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</si>
  <si>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</si>
  <si>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</si>
  <si>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</si>
  <si>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</si>
  <si>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</si>
  <si>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</si>
  <si>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</si>
  <si>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</si>
  <si>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</si>
  <si>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</si>
  <si>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</si>
  <si>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</si>
  <si>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</si>
  <si>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</si>
  <si>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</si>
  <si>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</si>
  <si>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</si>
  <si>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</si>
  <si>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</si>
  <si>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</si>
  <si>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</si>
  <si>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</si>
  <si>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</si>
  <si>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</si>
  <si>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</si>
  <si>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</si>
  <si>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</si>
  <si>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</si>
  <si>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</si>
  <si>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</si>
  <si>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</si>
  <si>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</si>
  <si>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</si>
  <si>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</si>
  <si>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</si>
  <si>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</si>
  <si>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</si>
  <si>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</si>
  <si>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</si>
  <si>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</si>
  <si>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</si>
  <si>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</si>
  <si>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</si>
  <si>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</si>
  <si>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</si>
  <si>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</si>
  <si>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</si>
  <si>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</si>
  <si>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</si>
  <si>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</si>
  <si>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</si>
  <si>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</si>
  <si>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</si>
  <si>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</si>
  <si>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</si>
  <si>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</si>
  <si>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</si>
  <si>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</si>
  <si>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</si>
  <si>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</si>
  <si>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</si>
  <si>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</si>
  <si>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</si>
  <si>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</si>
  <si>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</si>
  <si>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</si>
  <si>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</si>
  <si>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</si>
  <si>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</si>
  <si>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</si>
  <si>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</si>
  <si>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</si>
  <si>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</si>
  <si>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</si>
  <si>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</si>
  <si>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</si>
  <si>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</si>
  <si>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</si>
  <si>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</si>
  <si>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</si>
  <si>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</si>
  <si>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</si>
  <si>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</si>
  <si>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</si>
  <si>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</si>
  <si>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</si>
  <si>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</si>
  <si>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</si>
  <si>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</si>
  <si>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</si>
  <si>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</si>
  <si>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</si>
  <si>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</si>
  <si>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</si>
  <si>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</si>
  <si>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</si>
  <si>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</si>
  <si>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</si>
  <si>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</si>
  <si>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</si>
  <si>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</si>
  <si>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</si>
  <si>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</si>
  <si>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</si>
  <si>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</si>
  <si>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</si>
  <si>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</si>
  <si>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</si>
  <si>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</si>
  <si>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</si>
  <si>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</si>
  <si>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</si>
  <si>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</si>
  <si>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</si>
  <si>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</si>
  <si>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</si>
  <si>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</si>
  <si>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</si>
  <si>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</si>
  <si>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</si>
  <si>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</si>
  <si>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</si>
  <si>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</si>
  <si>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</si>
  <si>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</si>
  <si>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</si>
  <si>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</si>
  <si>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</si>
  <si>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</si>
  <si>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</si>
  <si>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</si>
  <si>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</si>
  <si>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</si>
  <si>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</si>
  <si>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</si>
  <si>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</si>
  <si>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</si>
  <si>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</si>
  <si>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</si>
  <si>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</si>
  <si>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</si>
  <si>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</si>
  <si>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</si>
  <si>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</si>
  <si>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</si>
  <si>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</si>
  <si>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</si>
  <si>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</si>
  <si>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</si>
  <si>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</si>
  <si>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</si>
  <si>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</si>
  <si>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</si>
  <si>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</si>
  <si>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</si>
  <si>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</si>
  <si>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</si>
  <si>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</si>
  <si>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</si>
  <si>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</si>
  <si>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</si>
  <si>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</si>
  <si>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</si>
  <si>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</si>
  <si>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</si>
  <si>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</si>
  <si>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</si>
  <si>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</si>
  <si>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</si>
  <si>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</si>
  <si>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</si>
  <si>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</si>
  <si>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</si>
  <si>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</si>
  <si>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</si>
  <si>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</si>
  <si>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</si>
  <si>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</si>
  <si>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</si>
  <si>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</si>
  <si>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</si>
  <si>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</si>
  <si>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</si>
  <si>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</si>
  <si>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</si>
  <si>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</si>
  <si>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</si>
  <si>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</si>
  <si>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</si>
  <si>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</si>
  <si>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</si>
  <si>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</si>
  <si>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</si>
  <si>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</si>
  <si>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</si>
  <si>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</si>
  <si>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</si>
  <si>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</si>
  <si>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</si>
  <si>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</si>
  <si>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</si>
  <si>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</si>
  <si>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</si>
  <si>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</si>
  <si>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</si>
  <si>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</si>
  <si>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</si>
  <si>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</si>
  <si>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</si>
  <si>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</si>
  <si>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</si>
  <si>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</si>
  <si>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</si>
  <si>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</si>
  <si>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</si>
  <si>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</si>
  <si>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</si>
  <si>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</si>
  <si>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</si>
  <si>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</si>
  <si>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</si>
  <si>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</si>
  <si>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</si>
  <si>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</si>
  <si>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</si>
  <si>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</si>
  <si>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</si>
  <si>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</si>
  <si>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</si>
  <si>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</si>
  <si>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</si>
  <si>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</si>
  <si>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</si>
  <si>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</si>
  <si>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</si>
  <si>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</si>
  <si>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</si>
  <si>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</si>
  <si>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</si>
  <si>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</si>
  <si>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</si>
  <si>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</si>
  <si>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</si>
  <si>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</si>
  <si>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</si>
  <si>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</si>
  <si>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</si>
  <si>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</si>
  <si>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</si>
  <si>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</si>
  <si>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</si>
  <si>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</si>
  <si>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</si>
  <si>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</si>
  <si>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</si>
  <si>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</si>
  <si>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</si>
  <si>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</si>
  <si>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</si>
  <si>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</si>
  <si>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</si>
  <si>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</si>
  <si>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</si>
  <si>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</si>
  <si>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</si>
  <si>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</si>
  <si>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</si>
  <si>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</si>
  <si>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</si>
  <si>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</si>
  <si>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</si>
  <si>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</si>
  <si>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</si>
  <si>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</si>
  <si>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</si>
  <si>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</si>
  <si>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</si>
  <si>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</si>
  <si>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</si>
  <si>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</si>
  <si>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</si>
  <si>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</si>
  <si>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</si>
  <si>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</si>
  <si>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</si>
  <si>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</si>
  <si>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</si>
  <si>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</si>
  <si>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</si>
  <si>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</si>
  <si>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</si>
  <si>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</si>
  <si>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</si>
  <si>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</si>
  <si>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</si>
  <si>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</si>
  <si>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</si>
  <si>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</si>
  <si>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</si>
  <si>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</si>
  <si>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</si>
  <si>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</si>
  <si>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</si>
  <si>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</si>
  <si>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</si>
  <si>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</si>
  <si>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</si>
  <si>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</si>
  <si>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</si>
  <si>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</si>
  <si>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</si>
  <si>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</si>
  <si>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</si>
  <si>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</si>
  <si>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</si>
  <si>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</si>
  <si>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</si>
  <si>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</si>
  <si>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</si>
  <si>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</si>
  <si>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</si>
  <si>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</si>
  <si>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</si>
  <si>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</si>
  <si>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</si>
  <si>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</si>
  <si>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</si>
  <si>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</si>
  <si>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</si>
  <si>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</si>
  <si>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</si>
  <si>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</si>
  <si>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</si>
  <si>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</si>
  <si>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</si>
  <si>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</si>
  <si>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</si>
  <si>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</si>
  <si>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</si>
  <si>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</si>
  <si>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</si>
  <si>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</si>
  <si>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</si>
  <si>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</si>
  <si>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</si>
  <si>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</si>
  <si>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</si>
  <si>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</si>
  <si>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</si>
  <si>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</si>
  <si>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</si>
  <si>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</si>
  <si>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</si>
  <si>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</si>
  <si>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</si>
  <si>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</si>
  <si>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</si>
  <si>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</si>
  <si>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</si>
  <si>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</si>
  <si>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</si>
  <si>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</si>
  <si>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</si>
  <si>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</si>
  <si>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</si>
  <si>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</si>
  <si>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</si>
  <si>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</si>
  <si>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</si>
  <si>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</si>
  <si>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</si>
  <si>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</si>
  <si>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</si>
  <si>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</si>
  <si>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</si>
  <si>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</si>
  <si>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</si>
  <si>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</si>
  <si>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</si>
  <si>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</si>
  <si>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</si>
  <si>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</si>
  <si>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</si>
  <si>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</si>
  <si>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</si>
  <si>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</si>
  <si>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</si>
  <si>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</si>
  <si>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</si>
  <si>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</si>
  <si>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</si>
  <si>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</si>
  <si>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</si>
  <si>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</si>
  <si>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</si>
  <si>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</si>
  <si>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</si>
  <si>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</si>
  <si>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</si>
  <si>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</si>
  <si>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</si>
  <si>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</si>
  <si>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</si>
  <si>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</si>
  <si>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</si>
  <si>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</si>
  <si>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</si>
  <si>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</si>
  <si>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</si>
  <si>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</si>
  <si>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</si>
  <si>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</si>
  <si>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</si>
  <si>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</si>
  <si>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</si>
  <si>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</si>
  <si>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</si>
  <si>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</si>
  <si>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</si>
  <si>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</si>
  <si>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</si>
  <si>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</si>
  <si>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</si>
  <si>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</si>
  <si>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</si>
  <si>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</si>
  <si>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</si>
  <si>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</si>
  <si>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</si>
  <si>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</si>
  <si>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</si>
  <si>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</si>
  <si>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</si>
  <si>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</si>
  <si>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</si>
  <si>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</si>
  <si>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</si>
  <si>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</si>
  <si>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</si>
  <si>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</si>
  <si>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</si>
  <si>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</si>
  <si>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</si>
  <si>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</si>
  <si>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</si>
  <si>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</si>
  <si>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</si>
  <si>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</si>
  <si>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</si>
  <si>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</si>
  <si>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</si>
  <si>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</si>
  <si>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</si>
  <si>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</si>
  <si>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</si>
  <si>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</si>
  <si>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</si>
  <si>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</si>
  <si>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</si>
  <si>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</si>
  <si>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</si>
  <si>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</si>
  <si>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</si>
  <si>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</si>
  <si>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</si>
  <si>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</si>
  <si>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</si>
  <si>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</si>
  <si>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</si>
  <si>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</si>
  <si>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</si>
  <si>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</si>
  <si>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</si>
  <si>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</si>
  <si>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</si>
  <si>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</si>
  <si>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</si>
  <si>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</si>
  <si>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</si>
  <si>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</si>
  <si>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</si>
  <si>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</si>
  <si>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</si>
  <si>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</si>
  <si>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</si>
  <si>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</si>
  <si>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</si>
  <si>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</si>
  <si>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</si>
  <si>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</si>
  <si>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</si>
  <si>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</si>
  <si>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</si>
  <si>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</si>
  <si>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</si>
  <si>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</si>
  <si>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</si>
  <si>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</si>
  <si>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</si>
  <si>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</si>
  <si>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</si>
  <si>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</si>
  <si>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</si>
  <si>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</si>
  <si>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</si>
  <si>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</si>
  <si>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</si>
  <si>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</si>
  <si>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</si>
  <si>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</si>
  <si>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</si>
  <si>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</si>
  <si>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</si>
  <si>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</si>
  <si>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</si>
  <si>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</si>
  <si>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</si>
  <si>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</si>
  <si>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</si>
  <si>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</si>
  <si>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</si>
  <si>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</si>
  <si>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</si>
  <si>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</si>
  <si>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</si>
  <si>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</si>
  <si>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</si>
  <si>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</si>
  <si>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</si>
  <si>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</si>
  <si>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</si>
  <si>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</si>
  <si>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</si>
  <si>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</si>
  <si>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</si>
  <si>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</si>
  <si>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</si>
  <si>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</si>
  <si>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</si>
  <si>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</si>
  <si>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</si>
  <si>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</si>
  <si>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</si>
  <si>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</si>
  <si>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</si>
  <si>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</si>
  <si>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</si>
  <si>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</si>
  <si>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</si>
  <si>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</si>
  <si>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</si>
  <si>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</si>
  <si>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</si>
  <si>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</si>
  <si>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</si>
  <si>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</si>
  <si>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</si>
  <si>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</si>
  <si>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</si>
  <si>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</si>
  <si>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</si>
  <si>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</si>
  <si>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</si>
  <si>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</si>
  <si>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</si>
  <si>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</si>
  <si>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</si>
  <si>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</si>
  <si>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</si>
  <si>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</si>
  <si>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</si>
  <si>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</si>
  <si>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</si>
  <si>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</si>
  <si>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</si>
  <si>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</si>
  <si>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</si>
  <si>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</si>
  <si>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</si>
  <si>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</si>
  <si>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</si>
  <si>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</si>
  <si>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</si>
  <si>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</si>
  <si>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</si>
  <si>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</si>
  <si>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</si>
  <si>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</si>
  <si>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</si>
  <si>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</si>
  <si>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</si>
  <si>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</si>
  <si>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</si>
  <si>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</si>
  <si>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</si>
  <si>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</si>
  <si>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</si>
  <si>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</si>
  <si>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</si>
  <si>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</si>
  <si>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</si>
  <si>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</si>
  <si>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</si>
  <si>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</si>
  <si>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</si>
  <si>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</si>
  <si>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</si>
  <si>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</si>
  <si>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</si>
  <si>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</si>
  <si>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</si>
  <si>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</si>
  <si>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</si>
  <si>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</si>
  <si>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</si>
  <si>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</si>
  <si>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</si>
  <si>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</si>
  <si>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</si>
  <si>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</si>
  <si>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</si>
  <si>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</si>
  <si>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</si>
  <si>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</si>
  <si>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</si>
  <si>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</si>
  <si>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</si>
  <si>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</si>
  <si>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</si>
  <si>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</si>
  <si>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</si>
  <si>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</si>
  <si>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</si>
  <si>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</si>
  <si>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</si>
  <si>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</si>
  <si>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</si>
  <si>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</si>
  <si>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</si>
  <si>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</si>
  <si>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</si>
  <si>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</si>
  <si>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</si>
  <si>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</si>
  <si>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</si>
  <si>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</si>
  <si>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</si>
  <si>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</si>
  <si>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</si>
  <si>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</si>
  <si>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</si>
  <si>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</si>
  <si>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</si>
  <si>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</si>
  <si>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</si>
  <si>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</si>
  <si>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</si>
  <si>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</si>
  <si>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</si>
  <si>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</si>
  <si>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</si>
  <si>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</si>
  <si>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</si>
  <si>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</si>
  <si>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</si>
  <si>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</si>
  <si>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</si>
  <si>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</si>
  <si>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</si>
  <si>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</si>
  <si>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</si>
  <si>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</si>
  <si>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</si>
  <si>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</si>
  <si>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</si>
  <si>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</si>
  <si>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</si>
  <si>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</si>
  <si>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</si>
  <si>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</si>
  <si>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</si>
  <si>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</si>
  <si>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</si>
  <si>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</si>
  <si>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</si>
  <si>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</si>
  <si>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</si>
  <si>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</si>
  <si>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</si>
  <si>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</si>
  <si>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</si>
  <si>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</si>
  <si>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</si>
  <si>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</si>
  <si>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</si>
  <si>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</si>
  <si>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</si>
  <si>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</si>
  <si>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</si>
  <si>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</si>
  <si>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</si>
  <si>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</si>
  <si>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</si>
  <si>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</si>
  <si>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</si>
  <si>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</si>
  <si>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</si>
  <si>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</si>
  <si>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</si>
  <si>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</si>
  <si>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</si>
  <si>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</si>
  <si>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</si>
  <si>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</si>
  <si>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</si>
  <si>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</si>
  <si>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</si>
  <si>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</si>
  <si>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</si>
  <si>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</si>
  <si>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</si>
  <si>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</si>
  <si>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</si>
  <si>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</si>
  <si>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</si>
  <si>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</si>
  <si>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</si>
  <si>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</si>
  <si>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</si>
  <si>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</si>
  <si>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</si>
  <si>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</si>
  <si>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</si>
  <si>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</si>
  <si>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</si>
  <si>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</si>
  <si>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</si>
  <si>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</si>
  <si>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</si>
  <si>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</si>
  <si>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</si>
  <si>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</si>
  <si>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</si>
  <si>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</si>
  <si>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</si>
  <si>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</si>
  <si>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</si>
  <si>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</si>
  <si>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</si>
  <si>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</si>
  <si>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</si>
  <si>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</si>
  <si>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</si>
  <si>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</si>
  <si>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</si>
  <si>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</si>
  <si>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</si>
  <si>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</si>
  <si>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</si>
  <si>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</si>
  <si>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</si>
  <si>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</si>
  <si>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</si>
  <si>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</si>
  <si>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</si>
  <si>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</si>
  <si>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</si>
  <si>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</si>
  <si>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</si>
  <si>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</si>
  <si>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</si>
  <si>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</si>
  <si>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</si>
  <si>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</si>
  <si>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</si>
  <si>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</si>
  <si>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</si>
  <si>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</si>
  <si>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</si>
  <si>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</si>
  <si>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</si>
  <si>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</si>
  <si>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</si>
  <si>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</si>
  <si>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</si>
  <si>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</si>
  <si>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</si>
  <si>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</si>
  <si>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</si>
  <si>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</si>
  <si>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</si>
  <si>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</si>
  <si>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</si>
  <si>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</si>
  <si>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</si>
  <si>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</si>
  <si>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</si>
  <si>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</si>
  <si>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</si>
  <si>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</si>
  <si>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</si>
  <si>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</si>
  <si>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</si>
  <si>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</si>
  <si>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</si>
  <si>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</si>
  <si>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</si>
  <si>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</si>
  <si>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</si>
  <si>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</si>
  <si>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</si>
  <si>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</si>
  <si>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</si>
  <si>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</si>
  <si>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</si>
  <si>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</si>
  <si>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</si>
  <si>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</si>
  <si>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</si>
  <si>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</si>
  <si>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</si>
  <si>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</si>
  <si>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</si>
  <si>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</si>
  <si>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</si>
  <si>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</si>
  <si>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</si>
  <si>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</si>
  <si>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</si>
  <si>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</si>
  <si>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</si>
  <si>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</si>
  <si>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</si>
  <si>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</si>
  <si>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</si>
  <si>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</si>
  <si>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</si>
  <si>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</si>
  <si>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</si>
  <si>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</si>
  <si>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</si>
  <si>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</si>
  <si>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</si>
  <si>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</si>
  <si>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</si>
  <si>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</si>
  <si>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</si>
  <si>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</si>
  <si>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</si>
  <si>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</si>
  <si>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</si>
  <si>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</si>
  <si>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</si>
  <si>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</si>
  <si>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</si>
  <si>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</si>
  <si>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</si>
  <si>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</si>
  <si>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</si>
  <si>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</si>
  <si>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</si>
  <si>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</si>
  <si>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</si>
  <si>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</si>
  <si>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</si>
  <si>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</si>
  <si>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</si>
  <si>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</si>
  <si>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</si>
  <si>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</si>
  <si>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</si>
  <si>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</si>
  <si>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</si>
  <si>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</si>
  <si>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</si>
  <si>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</si>
  <si>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</si>
  <si>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</si>
  <si>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</si>
  <si>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</si>
  <si>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</si>
  <si>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</si>
  <si>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</si>
  <si>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</si>
  <si>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</si>
  <si>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</si>
  <si>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</si>
  <si>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</si>
  <si>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</si>
  <si>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</si>
  <si>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</si>
  <si>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</si>
  <si>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</si>
  <si>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</si>
  <si>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</si>
  <si>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</si>
  <si>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</si>
  <si>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</si>
  <si>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</si>
  <si>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</si>
  <si>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</si>
  <si>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</si>
  <si>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</si>
  <si>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</si>
  <si>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</si>
  <si>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</si>
  <si>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</si>
  <si>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</si>
  <si>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</si>
  <si>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</si>
  <si>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</si>
  <si>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</si>
  <si>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</si>
  <si>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</si>
  <si>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</si>
  <si>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</si>
  <si>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</si>
  <si>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</si>
  <si>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</si>
  <si>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</si>
  <si>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</si>
  <si>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</si>
  <si>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</si>
  <si>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</si>
  <si>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</si>
  <si>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</si>
  <si>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</si>
  <si>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</si>
  <si>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</si>
  <si>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</si>
  <si>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</si>
  <si>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</si>
  <si>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</si>
  <si>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</si>
  <si>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</si>
  <si>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</si>
  <si>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</si>
  <si>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</si>
  <si>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</si>
  <si>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</si>
  <si>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</si>
  <si>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</si>
  <si>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</si>
  <si>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</si>
  <si>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</si>
  <si>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</si>
  <si>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</si>
  <si>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</si>
  <si>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</si>
  <si>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</si>
  <si>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</si>
  <si>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</si>
  <si>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</si>
  <si>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</si>
  <si>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</si>
  <si>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</si>
  <si>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</si>
  <si>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</si>
  <si>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</si>
  <si>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</si>
  <si>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</si>
  <si>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</si>
  <si>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</si>
  <si>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</si>
  <si>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</si>
  <si>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</si>
  <si>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</si>
  <si>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</si>
  <si>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</si>
  <si>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</si>
  <si>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</si>
  <si>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</si>
  <si>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</si>
  <si>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</si>
  <si>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</si>
  <si>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</si>
  <si>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</si>
  <si>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</si>
  <si>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</si>
  <si>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</si>
  <si>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</si>
  <si>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</si>
  <si>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</si>
  <si>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</si>
  <si>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</si>
  <si>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</si>
  <si>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</si>
  <si>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</si>
  <si>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</si>
  <si>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</si>
  <si>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</si>
  <si>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</si>
  <si>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</si>
  <si>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</si>
  <si>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</si>
  <si>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</si>
  <si>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</si>
  <si>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</si>
  <si>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</si>
  <si>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</si>
  <si>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</si>
  <si>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</si>
  <si>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</si>
  <si>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</si>
  <si>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</si>
  <si>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</si>
  <si>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</si>
  <si>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</si>
  <si>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</si>
  <si>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</si>
  <si>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</si>
  <si>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</si>
  <si>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</si>
  <si>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</si>
  <si>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</si>
  <si>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</si>
  <si>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</si>
  <si>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</si>
  <si>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</si>
  <si>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</si>
  <si>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</si>
  <si>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</si>
  <si>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</si>
  <si>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</si>
  <si>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</si>
  <si>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</si>
  <si>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</si>
  <si>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</si>
  <si>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</si>
  <si>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</si>
  <si>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</si>
  <si>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</si>
  <si>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</si>
  <si>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</si>
  <si>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</si>
  <si>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</si>
  <si>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</si>
  <si>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</si>
  <si>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</si>
  <si>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</si>
  <si>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</si>
  <si>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</si>
  <si>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</si>
  <si>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</si>
  <si>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</si>
  <si>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</si>
  <si>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</si>
  <si>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</si>
  <si>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</si>
  <si>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</si>
  <si>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</si>
  <si>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</si>
  <si>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</si>
  <si>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</si>
  <si>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</si>
  <si>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</si>
  <si>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</si>
  <si>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</si>
  <si>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</si>
  <si>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</si>
  <si>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</si>
  <si>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</si>
  <si>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</si>
  <si>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</si>
  <si>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</si>
  <si>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</si>
  <si>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</si>
  <si>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</si>
  <si>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</si>
  <si>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</si>
  <si>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</si>
  <si>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</si>
  <si>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</si>
  <si>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</si>
  <si>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</si>
  <si>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</si>
  <si>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</si>
  <si>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</si>
  <si>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</si>
  <si>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</si>
  <si>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</si>
  <si>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</si>
  <si>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</si>
  <si>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</si>
  <si>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</si>
  <si>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</si>
  <si>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</si>
  <si>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</si>
  <si>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</si>
  <si>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</si>
  <si>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</si>
  <si>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</si>
  <si>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</si>
  <si>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</si>
  <si>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</si>
  <si>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</si>
  <si>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</si>
  <si>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</si>
  <si>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</si>
  <si>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</si>
  <si>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</si>
  <si>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</si>
  <si>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</si>
  <si>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</si>
  <si>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</si>
  <si>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</si>
  <si>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</si>
  <si>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</si>
  <si>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</si>
  <si>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</si>
  <si>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</si>
  <si>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</si>
  <si>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</si>
  <si>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</si>
  <si>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</si>
  <si>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</si>
  <si>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</si>
  <si>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</si>
  <si>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</si>
  <si>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</si>
  <si>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</si>
  <si>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</si>
  <si>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</si>
  <si>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</si>
  <si>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</si>
  <si>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</si>
  <si>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</si>
  <si>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</si>
  <si>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</si>
  <si>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</si>
  <si>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</si>
  <si>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</si>
  <si>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</si>
  <si>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</si>
  <si>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</si>
  <si>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</si>
  <si>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</si>
  <si>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</si>
  <si>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</si>
  <si>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</si>
  <si>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</si>
  <si>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</si>
  <si>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</si>
  <si>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</si>
  <si>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</si>
  <si>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</si>
  <si>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</si>
  <si>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</si>
  <si>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</si>
  <si>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</si>
  <si>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</si>
  <si>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</si>
  <si>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</si>
  <si>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</si>
  <si>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</si>
  <si>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</si>
  <si>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</si>
  <si>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</si>
  <si>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</si>
  <si>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</si>
  <si>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</si>
  <si>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</si>
  <si>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</si>
  <si>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</si>
  <si>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</si>
  <si>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</si>
  <si>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</si>
  <si>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</si>
  <si>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</si>
  <si>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</si>
  <si>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</si>
  <si>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</si>
  <si>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</si>
  <si>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</si>
  <si>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</si>
  <si>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</si>
  <si>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</si>
  <si>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</si>
  <si>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</si>
  <si>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</si>
  <si>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</si>
  <si>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</si>
  <si>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</si>
  <si>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</si>
  <si>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</si>
  <si>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</si>
  <si>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</si>
  <si>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</si>
  <si>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</si>
  <si>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</si>
  <si>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</si>
  <si>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</si>
  <si>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</si>
  <si>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</si>
  <si>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</si>
  <si>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</si>
  <si>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</si>
  <si>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</si>
  <si>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</si>
  <si>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</si>
  <si>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</si>
  <si>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</si>
  <si>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</si>
  <si>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</si>
  <si>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</si>
  <si>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</si>
  <si>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</si>
  <si>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</si>
  <si>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</si>
  <si>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</si>
  <si>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</si>
  <si>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</si>
  <si>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</si>
  <si>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</si>
  <si>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</si>
  <si>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</si>
  <si>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</si>
  <si>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</si>
  <si>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</si>
  <si>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</si>
  <si>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</si>
  <si>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</si>
  <si>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</si>
  <si>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</si>
  <si>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</si>
  <si>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</si>
  <si>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</si>
  <si>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</si>
  <si>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</si>
  <si>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</si>
  <si>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</si>
  <si>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</si>
  <si>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</si>
  <si>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</si>
  <si>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</si>
  <si>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</si>
  <si>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</si>
  <si>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</si>
  <si>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</si>
  <si>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</si>
  <si>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</si>
  <si>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</si>
  <si>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</si>
  <si>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</si>
  <si>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</si>
  <si>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</si>
  <si>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</si>
  <si>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</si>
  <si>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</si>
  <si>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</si>
  <si>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</si>
  <si>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</si>
  <si>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</si>
  <si>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</si>
  <si>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</si>
  <si>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</si>
  <si>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</si>
  <si>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</si>
  <si>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</si>
  <si>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</si>
  <si>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</si>
  <si>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</si>
  <si>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</si>
  <si>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</si>
  <si>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</si>
  <si>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</si>
  <si>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</si>
  <si>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</si>
  <si>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</si>
  <si>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</si>
  <si>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</si>
  <si>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</si>
  <si>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</si>
  <si>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</si>
  <si>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</si>
  <si>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</si>
  <si>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</si>
  <si>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</si>
  <si>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</si>
  <si>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</si>
  <si>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</si>
  <si>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</si>
  <si>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</si>
  <si>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</si>
  <si>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</si>
  <si>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</si>
  <si>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</si>
  <si>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</si>
  <si>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</si>
  <si>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</si>
  <si>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</si>
  <si>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</si>
  <si>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</si>
  <si>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</si>
  <si>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</si>
  <si>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</si>
  <si>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</si>
  <si>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</si>
  <si>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</si>
  <si>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</si>
  <si>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</si>
  <si>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</si>
  <si>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</si>
  <si>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</si>
  <si>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</si>
  <si>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</si>
  <si>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</si>
  <si>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</si>
  <si>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</si>
  <si>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</si>
  <si>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</si>
  <si>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</si>
  <si>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</si>
  <si>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</si>
  <si>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</si>
  <si>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</si>
  <si>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</si>
  <si>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</si>
  <si>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</si>
  <si>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</si>
  <si>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</si>
  <si>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</si>
  <si>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</si>
  <si>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</si>
  <si>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</si>
  <si>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</si>
  <si>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</si>
  <si>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</si>
  <si>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</si>
  <si>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</si>
  <si>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</si>
  <si>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</si>
  <si>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</si>
  <si>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</si>
  <si>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</si>
  <si>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</si>
  <si>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</si>
  <si>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</si>
  <si>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</si>
  <si>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</si>
  <si>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</si>
  <si>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</si>
  <si>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</si>
  <si>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</si>
  <si>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</si>
  <si>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</si>
  <si>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</si>
  <si>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</si>
  <si>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</si>
  <si>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</si>
  <si>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</si>
  <si>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</si>
  <si>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</si>
  <si>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</si>
  <si>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</si>
  <si>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</si>
  <si>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</si>
  <si>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</si>
  <si>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</si>
  <si>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</si>
  <si>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</si>
  <si>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</si>
  <si>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</si>
  <si>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</si>
  <si>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</si>
  <si>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</si>
  <si>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</si>
  <si>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</si>
  <si>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</si>
  <si>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</si>
  <si>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</si>
  <si>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</si>
  <si>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</si>
  <si>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</si>
  <si>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</si>
  <si>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</si>
  <si>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</si>
  <si>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</si>
  <si>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</si>
  <si>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</si>
  <si>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</si>
  <si>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</si>
  <si>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</si>
  <si>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</si>
  <si>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</si>
  <si>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</si>
  <si>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</si>
  <si>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</si>
  <si>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</si>
  <si>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</si>
  <si>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</si>
  <si>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</si>
  <si>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</si>
  <si>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</si>
  <si>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</si>
  <si>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</si>
  <si>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</si>
  <si>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</si>
  <si>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</si>
  <si>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</si>
  <si>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</si>
  <si>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</si>
  <si>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</si>
  <si>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</si>
  <si>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</si>
  <si>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</si>
  <si>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</si>
  <si>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</si>
  <si>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</si>
  <si>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</si>
  <si>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</si>
  <si>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</si>
  <si>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</si>
  <si>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</si>
  <si>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</si>
  <si>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</si>
  <si>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</si>
  <si>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</si>
  <si>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</si>
  <si>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</si>
  <si>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</si>
  <si>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</si>
  <si>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</si>
  <si>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</si>
  <si>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</si>
  <si>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</si>
  <si>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</si>
  <si>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</si>
  <si>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</si>
  <si>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</si>
  <si>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</si>
  <si>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</si>
  <si>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</si>
  <si>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</si>
  <si>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</si>
  <si>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</si>
  <si>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</si>
  <si>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</si>
  <si>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</si>
  <si>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</si>
  <si>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</si>
  <si>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</si>
  <si>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</si>
  <si>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</si>
  <si>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</si>
  <si>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</si>
  <si>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</si>
  <si>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</si>
  <si>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</si>
  <si>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</si>
  <si>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</si>
  <si>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</si>
  <si>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</si>
  <si>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</si>
  <si>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</si>
  <si>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</si>
  <si>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</si>
  <si>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</si>
  <si>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</si>
  <si>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</si>
  <si>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</si>
  <si>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</si>
  <si>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</si>
  <si>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</si>
  <si>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</si>
  <si>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</si>
  <si>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</si>
  <si>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</si>
  <si>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</si>
  <si>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</si>
  <si>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</si>
  <si>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</si>
  <si>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</si>
  <si>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</si>
  <si>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</si>
  <si>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</si>
  <si>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</si>
  <si>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</si>
  <si>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</si>
  <si>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</si>
  <si>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</si>
  <si>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</si>
  <si>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</si>
  <si>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</si>
  <si>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</si>
  <si>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</si>
  <si>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</si>
  <si>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</si>
  <si>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</si>
  <si>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</si>
  <si>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</si>
  <si>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</si>
  <si>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</si>
  <si>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</si>
  <si>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</si>
  <si>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</si>
  <si>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</si>
  <si>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</si>
  <si>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</si>
  <si>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</si>
  <si>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</si>
  <si>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</si>
  <si>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</si>
  <si>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</si>
  <si>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</si>
  <si>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</si>
  <si>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</si>
  <si>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</si>
  <si>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</si>
  <si>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</si>
  <si>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</si>
  <si>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</si>
  <si>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</si>
  <si>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</si>
  <si>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</si>
  <si>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</si>
  <si>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</si>
  <si>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</si>
  <si>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</si>
  <si>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</si>
  <si>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</si>
  <si>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</si>
  <si>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</si>
  <si>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</si>
  <si>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</si>
  <si>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</si>
  <si>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</si>
  <si>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</si>
  <si>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</si>
  <si>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</si>
  <si>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</si>
  <si>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</si>
  <si>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</si>
  <si>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</si>
  <si>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</si>
  <si>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</si>
  <si>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</si>
  <si>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</si>
  <si>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</si>
  <si>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</si>
  <si>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</si>
  <si>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</si>
  <si>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</si>
  <si>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</si>
  <si>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</si>
  <si>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</si>
  <si>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</si>
  <si>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</si>
  <si>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</si>
  <si>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</si>
  <si>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</si>
  <si>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</si>
  <si>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</si>
  <si>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</si>
  <si>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</si>
  <si>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</si>
  <si>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</si>
  <si>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</si>
  <si>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</si>
  <si>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</si>
  <si>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</si>
  <si>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</si>
  <si>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</si>
  <si>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</si>
  <si>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</si>
  <si>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</si>
  <si>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</si>
  <si>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</si>
  <si>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</si>
  <si>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</si>
  <si>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</si>
  <si>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</si>
  <si>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</si>
  <si>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</si>
  <si>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</si>
  <si>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</si>
  <si>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</si>
  <si>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</si>
  <si>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</si>
  <si>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</si>
  <si>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</si>
  <si>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</si>
  <si>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</si>
  <si>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</si>
  <si>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</si>
  <si>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</si>
  <si>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</si>
  <si>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</si>
  <si>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</si>
  <si>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</si>
  <si>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</si>
  <si>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</si>
  <si>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</si>
  <si>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</si>
  <si>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</si>
  <si>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</si>
  <si>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</si>
  <si>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</si>
  <si>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</si>
  <si>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</si>
  <si>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</si>
  <si>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</si>
  <si>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</si>
  <si>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</si>
  <si>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</si>
  <si>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</si>
  <si>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</si>
  <si>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</si>
  <si>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</si>
  <si>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</si>
  <si>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</si>
  <si>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</si>
  <si>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</si>
  <si>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</si>
  <si>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</si>
  <si>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</si>
  <si>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</si>
  <si>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</si>
  <si>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</si>
  <si>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</si>
  <si>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</si>
  <si>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</si>
  <si>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</si>
  <si>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</si>
  <si>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</si>
  <si>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</si>
  <si>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</si>
  <si>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</si>
  <si>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</si>
  <si>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</si>
  <si>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</si>
  <si>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</si>
  <si>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</si>
  <si>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</si>
  <si>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</si>
  <si>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</si>
  <si>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</si>
  <si>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</si>
  <si>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</si>
  <si>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</si>
  <si>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</si>
  <si>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</si>
  <si>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</si>
  <si>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</si>
  <si>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</si>
  <si>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</si>
  <si>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</si>
  <si>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</si>
  <si>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</si>
  <si>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</si>
  <si>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</si>
  <si>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</si>
  <si>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</si>
  <si>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</si>
  <si>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</si>
  <si>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</si>
  <si>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</si>
  <si>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</si>
  <si>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</si>
  <si>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</si>
  <si>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</si>
  <si>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</si>
  <si>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</si>
  <si>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</si>
  <si>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</si>
  <si>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</si>
  <si>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</si>
  <si>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</si>
  <si>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</si>
  <si>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</si>
  <si>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</si>
  <si>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</si>
  <si>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</si>
  <si>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</si>
  <si>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</si>
  <si>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</si>
  <si>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</si>
  <si>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</si>
  <si>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</si>
  <si>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</si>
  <si>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</si>
  <si>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</si>
  <si>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</si>
  <si>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</si>
  <si>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</si>
  <si>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</si>
  <si>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</si>
  <si>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</si>
  <si>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</si>
  <si>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</si>
  <si>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</si>
  <si>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</si>
  <si>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</si>
  <si>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</si>
  <si>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</si>
  <si>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</si>
  <si>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</si>
  <si>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</si>
  <si>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</si>
  <si>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</si>
  <si>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</si>
  <si>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</si>
  <si>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</si>
  <si>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</si>
  <si>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</si>
  <si>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</si>
  <si>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</si>
  <si>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</si>
  <si>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</si>
  <si>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</si>
  <si>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</si>
  <si>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</si>
  <si>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</si>
  <si>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</si>
  <si>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</si>
  <si>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</si>
  <si>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</si>
  <si>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</si>
  <si>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</si>
  <si>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</si>
  <si>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</si>
  <si>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</si>
  <si>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</si>
  <si>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</si>
  <si>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</si>
  <si>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</si>
  <si>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</si>
  <si>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</si>
  <si>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</si>
  <si>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</si>
  <si>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</si>
  <si>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</si>
  <si>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</si>
  <si>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</si>
  <si>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</si>
  <si>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</si>
  <si>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</si>
  <si>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</si>
  <si>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</si>
  <si>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</si>
  <si>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</si>
  <si>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</si>
  <si>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</si>
  <si>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</si>
  <si>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</si>
  <si>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</si>
  <si>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</si>
  <si>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</si>
  <si>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</si>
  <si>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</si>
  <si>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</si>
  <si>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</si>
  <si>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</si>
  <si>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</si>
  <si>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</si>
  <si>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</si>
  <si>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</si>
  <si>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</si>
  <si>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</si>
  <si>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</si>
  <si>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</si>
  <si>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</si>
  <si>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</si>
  <si>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</si>
  <si>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</si>
  <si>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</si>
  <si>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</si>
  <si>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</si>
  <si>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</si>
  <si>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</si>
  <si>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</si>
  <si>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</si>
  <si>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</si>
  <si>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</si>
  <si>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</si>
  <si>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</si>
  <si>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</si>
  <si>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</si>
  <si>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</si>
  <si>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</si>
  <si>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</si>
  <si>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</si>
  <si>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</si>
  <si>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</si>
  <si>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</si>
  <si>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</si>
  <si>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</si>
  <si>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</si>
  <si>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</si>
  <si>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</si>
  <si>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</si>
  <si>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</si>
  <si>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</si>
  <si>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</si>
  <si>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</si>
  <si>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</si>
  <si>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</si>
  <si>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</si>
  <si>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</si>
  <si>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</si>
  <si>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</si>
  <si>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</si>
  <si>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</si>
  <si>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</si>
  <si>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</si>
  <si>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</si>
  <si>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</si>
  <si>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</si>
  <si>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</si>
  <si>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</si>
  <si>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</si>
  <si>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</si>
  <si>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</si>
  <si>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</si>
  <si>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</si>
  <si>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</si>
  <si>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</si>
  <si>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</si>
  <si>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</si>
  <si>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</si>
  <si>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</si>
  <si>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</si>
  <si>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</si>
  <si>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</si>
  <si>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</si>
  <si>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</si>
  <si>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</si>
  <si>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</si>
  <si>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</si>
  <si>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</si>
  <si>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</si>
  <si>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</si>
  <si>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</si>
  <si>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</si>
  <si>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</si>
  <si>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</si>
  <si>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</si>
  <si>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</si>
  <si>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</si>
  <si>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</si>
  <si>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</si>
  <si>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</si>
  <si>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</si>
  <si>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</si>
  <si>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</si>
  <si>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</si>
  <si>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</si>
  <si>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</si>
  <si>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</si>
  <si>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</si>
  <si>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</si>
  <si>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</si>
  <si>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</si>
  <si>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</si>
  <si>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</si>
  <si>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</si>
  <si>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</si>
  <si>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</si>
  <si>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</si>
  <si>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</si>
  <si>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</si>
  <si>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</si>
  <si>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</si>
  <si>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</si>
  <si>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</si>
  <si>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</si>
  <si>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</si>
  <si>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</si>
  <si>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</si>
  <si>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</si>
  <si>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</si>
  <si>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</si>
  <si>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</si>
  <si>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</si>
  <si>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</si>
  <si>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</si>
  <si>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</si>
  <si>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</si>
  <si>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</si>
  <si>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</si>
  <si>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</si>
  <si>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</si>
  <si>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</si>
  <si>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</si>
  <si>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</si>
  <si>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</si>
  <si>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</si>
  <si>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</si>
  <si>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</si>
  <si>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</si>
  <si>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</si>
  <si>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</si>
  <si>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</si>
  <si>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</si>
  <si>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</si>
  <si>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</si>
  <si>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</si>
  <si>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</si>
  <si>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</si>
  <si>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</si>
  <si>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</si>
  <si>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</si>
  <si>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</si>
  <si>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</si>
  <si>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</si>
  <si>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</si>
  <si>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</si>
  <si>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</si>
  <si>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</si>
  <si>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</si>
  <si>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</si>
  <si>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</si>
  <si>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</si>
  <si>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</si>
  <si>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</si>
  <si>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</si>
  <si>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</si>
  <si>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</si>
  <si>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</si>
  <si>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</si>
  <si>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</si>
  <si>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</si>
  <si>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</si>
  <si>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</si>
  <si>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</si>
  <si>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</si>
  <si>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</si>
  <si>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</si>
  <si>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</si>
  <si>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</si>
  <si>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</si>
  <si>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</si>
  <si>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</si>
  <si>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</si>
  <si>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</si>
  <si>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</si>
  <si>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</si>
  <si>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</si>
  <si>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</si>
  <si>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</si>
  <si>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</si>
  <si>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</si>
  <si>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</si>
  <si>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</si>
  <si>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</si>
  <si>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</si>
  <si>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</si>
  <si>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</si>
  <si>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</si>
  <si>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</si>
  <si>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</si>
  <si>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</si>
  <si>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</si>
  <si>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</si>
  <si>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</si>
  <si>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</si>
  <si>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</si>
  <si>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</si>
  <si>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</si>
  <si>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</si>
  <si>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</si>
  <si>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</si>
  <si>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</si>
  <si>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</si>
  <si>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</si>
  <si>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</si>
  <si>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</si>
  <si>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</si>
  <si>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</si>
  <si>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</si>
  <si>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</si>
  <si>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</si>
  <si>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</si>
  <si>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</si>
  <si>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</si>
  <si>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</si>
  <si>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</si>
  <si>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</si>
  <si>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</si>
  <si>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</si>
  <si>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</si>
  <si>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</si>
  <si>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</si>
  <si>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</si>
  <si>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</si>
  <si>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</si>
  <si>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</si>
  <si>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</si>
  <si>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</si>
  <si>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</si>
  <si>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</si>
  <si>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</si>
  <si>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</si>
  <si>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</si>
  <si>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</si>
  <si>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</si>
  <si>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</si>
  <si>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</si>
  <si>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</si>
  <si>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</si>
  <si>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</si>
  <si>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</si>
  <si>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</si>
  <si>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</si>
  <si>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</si>
  <si>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</si>
  <si>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</si>
  <si>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</si>
  <si>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</si>
  <si>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</si>
  <si>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</si>
  <si>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</si>
  <si>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</si>
  <si>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</si>
  <si>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</si>
  <si>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</si>
  <si>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</si>
  <si>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</si>
  <si>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</si>
  <si>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</si>
  <si>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</si>
  <si>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</si>
  <si>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</si>
  <si>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</si>
  <si>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</si>
  <si>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</si>
  <si>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</si>
  <si>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</si>
  <si>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</si>
  <si>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</si>
  <si>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</si>
  <si>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</si>
  <si>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</si>
  <si>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</si>
  <si>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</si>
  <si>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</si>
  <si>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</si>
  <si>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</si>
  <si>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</si>
  <si>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</si>
  <si>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</si>
  <si>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</si>
  <si>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</si>
  <si>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</si>
  <si>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</si>
  <si>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</si>
  <si>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</si>
  <si>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</si>
  <si>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</si>
  <si>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</si>
  <si>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</si>
  <si>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</si>
  <si>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</si>
  <si>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</si>
  <si>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</si>
  <si>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</si>
  <si>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</si>
  <si>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</si>
  <si>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</si>
  <si>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</si>
  <si>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</si>
  <si>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</si>
  <si>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</si>
  <si>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</si>
  <si>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</si>
  <si>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</si>
  <si>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</si>
  <si>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</si>
  <si>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</si>
  <si>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</si>
  <si>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</si>
  <si>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</si>
  <si>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</si>
  <si>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</si>
  <si>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</si>
  <si>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</si>
  <si>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</si>
  <si>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</si>
  <si>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</si>
  <si>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</si>
  <si>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</si>
  <si>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</si>
  <si>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</si>
  <si>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</si>
  <si>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</si>
  <si>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</si>
  <si>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</si>
  <si>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</si>
  <si>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</si>
  <si>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</si>
  <si>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</si>
  <si>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</si>
  <si>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</si>
  <si>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</si>
  <si>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</si>
  <si>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</si>
  <si>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</si>
  <si>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</si>
  <si>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</si>
  <si>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</si>
  <si>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</si>
  <si>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</si>
  <si>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</si>
  <si>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</si>
  <si>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</si>
  <si>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</si>
  <si>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</si>
  <si>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</si>
  <si>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</si>
  <si>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</si>
  <si>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</si>
  <si>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</si>
  <si>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</si>
  <si>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</si>
  <si>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</si>
  <si>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</si>
  <si>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</si>
  <si>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</si>
  <si>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</si>
  <si>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</si>
  <si>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</si>
  <si>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</si>
  <si>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</si>
  <si>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</si>
  <si>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</si>
  <si>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</si>
  <si>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</si>
  <si>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</si>
  <si>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</si>
  <si>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</si>
  <si>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</si>
  <si>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</si>
  <si>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</si>
  <si>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</si>
  <si>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</si>
  <si>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</si>
  <si>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</si>
  <si>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</si>
  <si>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</si>
  <si>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</si>
  <si>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</si>
  <si>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</si>
  <si>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</si>
  <si>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</si>
  <si>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</si>
  <si>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</si>
  <si>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</si>
  <si>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</si>
  <si>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</si>
  <si>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</si>
  <si>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</si>
  <si>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</si>
  <si>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</si>
  <si>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</si>
  <si>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</si>
  <si>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</si>
  <si>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</si>
  <si>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</si>
  <si>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</si>
  <si>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</si>
  <si>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</si>
  <si>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</si>
  <si>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</si>
  <si>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</si>
  <si>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</si>
  <si>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</si>
  <si>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</si>
  <si>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</si>
  <si>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</si>
  <si>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</si>
  <si>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</si>
  <si>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</si>
  <si>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</si>
  <si>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</si>
  <si>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</si>
  <si>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</si>
  <si>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</si>
  <si>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</si>
  <si>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</si>
  <si>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</si>
  <si>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</si>
  <si>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</si>
  <si>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</si>
  <si>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</si>
  <si>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</si>
  <si>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</si>
  <si>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</si>
  <si>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</si>
  <si>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</si>
  <si>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</si>
  <si>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</si>
  <si>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</si>
  <si>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</si>
  <si>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</si>
  <si>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</si>
  <si>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</si>
  <si>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</si>
  <si>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</si>
  <si>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</si>
  <si>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</si>
  <si>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</si>
  <si>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</si>
  <si>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</si>
  <si>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</si>
  <si>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</si>
  <si>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</si>
  <si>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</si>
  <si>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</si>
  <si>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</si>
  <si>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</si>
  <si>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</si>
  <si>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</si>
  <si>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</si>
  <si>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</si>
  <si>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</si>
  <si>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</si>
  <si>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</si>
  <si>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</si>
  <si>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</si>
  <si>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</si>
  <si>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</si>
  <si>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</si>
  <si>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</si>
  <si>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</si>
  <si>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</si>
  <si>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</si>
  <si>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</si>
  <si>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</si>
  <si>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</si>
  <si>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</si>
  <si>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</si>
  <si>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</si>
  <si>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</si>
  <si>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</si>
  <si>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</si>
  <si>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</si>
  <si>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</si>
  <si>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</si>
  <si>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</si>
  <si>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</si>
  <si>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</si>
  <si>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</si>
  <si>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</si>
  <si>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</si>
  <si>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</si>
  <si>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</si>
  <si>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</si>
  <si>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</si>
  <si>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</si>
  <si>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</si>
  <si>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</si>
  <si>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</si>
  <si>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</si>
  <si>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</si>
  <si>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</si>
  <si>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</si>
  <si>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</si>
  <si>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</si>
  <si>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</si>
  <si>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</si>
  <si>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</si>
  <si>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</si>
  <si>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</si>
  <si>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</si>
  <si>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</si>
  <si>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</si>
  <si>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</si>
  <si>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</si>
  <si>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</si>
  <si>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</si>
  <si>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</si>
  <si>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</si>
  <si>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</si>
  <si>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</si>
  <si>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</si>
  <si>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</si>
  <si>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</si>
  <si>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</si>
  <si>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</si>
  <si>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</si>
  <si>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</si>
  <si>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</si>
  <si>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</si>
  <si>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</si>
  <si>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</si>
  <si>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</si>
  <si>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</si>
  <si>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</si>
  <si>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</si>
  <si>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</si>
  <si>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</si>
  <si>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</si>
  <si>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</si>
  <si>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</si>
  <si>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</si>
  <si>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</si>
  <si>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</si>
  <si>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</si>
  <si>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</si>
  <si>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</si>
  <si>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</si>
  <si>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</si>
  <si>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</si>
  <si>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</si>
  <si>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</si>
  <si>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</si>
  <si>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</si>
  <si>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</si>
  <si>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</si>
  <si>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</si>
  <si>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</si>
  <si>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</si>
  <si>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</si>
  <si>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</si>
  <si>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</si>
  <si>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</si>
  <si>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</si>
  <si>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</si>
  <si>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</si>
  <si>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</si>
  <si>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</si>
  <si>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</si>
  <si>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</si>
  <si>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</si>
  <si>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</si>
  <si>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</si>
  <si>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</si>
  <si>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</si>
  <si>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</si>
  <si>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</si>
  <si>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</si>
  <si>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</si>
  <si>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</si>
  <si>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</si>
  <si>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</si>
  <si>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</si>
  <si>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</si>
  <si>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</si>
  <si>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</si>
  <si>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</si>
  <si>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</si>
  <si>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</si>
  <si>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</si>
  <si>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</si>
  <si>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</si>
  <si>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</si>
  <si>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</si>
  <si>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</si>
  <si>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</si>
  <si>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</si>
  <si>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</si>
  <si>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</si>
  <si>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</si>
  <si>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</si>
  <si>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</si>
  <si>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</si>
  <si>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</si>
  <si>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</si>
  <si>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</si>
  <si>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</si>
  <si>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</si>
  <si>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</si>
  <si>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</si>
  <si>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</si>
  <si>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</si>
  <si>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</si>
  <si>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</si>
  <si>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</si>
  <si>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</si>
  <si>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</si>
  <si>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</si>
  <si>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</si>
  <si>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</si>
  <si>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</si>
  <si>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</si>
  <si>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</si>
  <si>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</si>
  <si>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</si>
  <si>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</si>
  <si>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</si>
  <si>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</si>
  <si>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</si>
  <si>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</si>
  <si>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</si>
  <si>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</si>
  <si>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</si>
  <si>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</si>
  <si>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</si>
  <si>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</si>
  <si>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</si>
  <si>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</si>
  <si>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</si>
  <si>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</si>
  <si>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</si>
  <si>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</si>
  <si>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</si>
  <si>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</si>
  <si>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</si>
  <si>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</si>
  <si>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</si>
  <si>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</si>
  <si>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</si>
  <si>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</si>
  <si>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</si>
  <si>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</si>
  <si>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</si>
  <si>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</si>
  <si>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</si>
  <si>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</si>
  <si>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</si>
  <si>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</si>
  <si>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</si>
  <si>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</si>
  <si>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</si>
  <si>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</si>
  <si>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</si>
  <si>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</si>
  <si>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</si>
  <si>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</si>
  <si>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</si>
  <si>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</si>
  <si>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</si>
  <si>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</si>
  <si>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</si>
  <si>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</si>
  <si>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</si>
  <si>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</si>
  <si>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</si>
  <si>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</si>
  <si>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</si>
  <si>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</si>
  <si>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</si>
  <si>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</si>
  <si>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</si>
  <si>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</si>
  <si>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</si>
  <si>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</si>
  <si>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</si>
  <si>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</si>
  <si>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</si>
  <si>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</si>
  <si>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</si>
  <si>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</si>
  <si>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</si>
  <si>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</si>
  <si>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</si>
  <si>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</si>
  <si>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</si>
  <si>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</si>
  <si>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</si>
  <si>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</si>
  <si>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</si>
  <si>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</si>
  <si>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</si>
  <si>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</si>
  <si>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</si>
  <si>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</si>
  <si>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</si>
  <si>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</si>
  <si>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</si>
  <si>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</si>
  <si>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</si>
  <si>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</si>
  <si>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</si>
  <si>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</si>
  <si>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</si>
  <si>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</si>
  <si>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</si>
  <si>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</si>
  <si>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</si>
  <si>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</si>
  <si>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</si>
  <si>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</si>
  <si>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</si>
  <si>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</si>
  <si>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</si>
  <si>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</si>
  <si>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</si>
  <si>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</si>
  <si>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</si>
  <si>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</si>
  <si>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</si>
  <si>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</si>
  <si>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</si>
  <si>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</si>
  <si>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</si>
  <si>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</si>
  <si>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</si>
  <si>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</si>
  <si>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</si>
  <si>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</si>
  <si>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</si>
  <si>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</si>
  <si>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</si>
  <si>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</si>
  <si>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</si>
  <si>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</si>
  <si>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</si>
  <si>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</si>
  <si>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</si>
  <si>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</si>
  <si>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</si>
  <si>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</si>
  <si>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</si>
  <si>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</si>
  <si>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</si>
  <si>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</si>
  <si>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</si>
  <si>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</si>
  <si>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</si>
  <si>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</si>
  <si>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</si>
  <si>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</si>
  <si>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</si>
  <si>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</si>
  <si>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</si>
  <si>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</si>
  <si>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</si>
  <si>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</si>
  <si>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</si>
  <si>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</si>
  <si>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</si>
  <si>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</si>
  <si>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</si>
  <si>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</si>
  <si>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</si>
  <si>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</si>
  <si>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</si>
  <si>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</si>
  <si>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</si>
  <si>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</si>
  <si>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</si>
  <si>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</si>
  <si>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</si>
  <si>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</si>
  <si>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</si>
  <si>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</si>
  <si>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</si>
  <si>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</si>
  <si>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</si>
  <si>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</si>
  <si>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</si>
  <si>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</si>
  <si>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</si>
  <si>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</si>
  <si>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</si>
  <si>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</si>
  <si>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</si>
  <si>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</si>
  <si>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</si>
  <si>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</si>
  <si>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</si>
  <si>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</si>
  <si>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</si>
  <si>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</si>
  <si>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</si>
  <si>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</si>
  <si>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</si>
  <si>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</si>
  <si>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</si>
  <si>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</si>
  <si>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</si>
  <si>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</si>
  <si>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</si>
  <si>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</si>
  <si>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</si>
  <si>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</si>
  <si>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</si>
  <si>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</si>
  <si>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</si>
  <si>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</si>
  <si>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</si>
  <si>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</si>
  <si>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</si>
  <si>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</si>
  <si>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</si>
  <si>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</si>
  <si>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</si>
  <si>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</si>
  <si>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</si>
  <si>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</si>
  <si>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</si>
  <si>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</si>
  <si>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</si>
  <si>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</si>
  <si>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</si>
  <si>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</si>
  <si>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</si>
  <si>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</si>
  <si>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</si>
  <si>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</si>
  <si>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</si>
  <si>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</si>
  <si>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</si>
  <si>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</si>
  <si>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</si>
  <si>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</si>
  <si>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</si>
  <si>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</si>
  <si>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</si>
  <si>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</si>
  <si>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</si>
  <si>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</si>
  <si>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</si>
  <si>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</si>
  <si>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</si>
  <si>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</si>
  <si>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</si>
  <si>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</si>
  <si>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</si>
  <si>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</si>
  <si>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</si>
  <si>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</si>
  <si>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</si>
  <si>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</si>
  <si>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</si>
  <si>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</si>
  <si>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</si>
  <si>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</si>
  <si>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</si>
  <si>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</si>
  <si>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</si>
  <si>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</si>
  <si>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</si>
  <si>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</si>
  <si>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</si>
  <si>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</si>
  <si>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</si>
  <si>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</si>
  <si>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</si>
  <si>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</si>
  <si>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</si>
  <si>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</si>
  <si>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</si>
  <si>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</si>
  <si>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</si>
  <si>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</si>
  <si>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</si>
  <si>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</si>
  <si>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</si>
  <si>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</si>
  <si>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</si>
  <si>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</si>
  <si>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</si>
  <si>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</si>
  <si>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</si>
  <si>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</si>
  <si>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</si>
  <si>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</si>
  <si>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</si>
  <si>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</si>
  <si>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</si>
  <si>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</si>
  <si>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</si>
  <si>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</si>
  <si>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</si>
  <si>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</si>
  <si>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</si>
  <si>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</si>
  <si>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</si>
  <si>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</si>
  <si>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</si>
  <si>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</si>
  <si>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</si>
  <si>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</si>
  <si>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</si>
  <si>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</si>
  <si>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</si>
  <si>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</si>
  <si>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</si>
  <si>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</si>
  <si>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</si>
  <si>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</si>
  <si>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</si>
  <si>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</si>
  <si>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</si>
  <si>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</si>
  <si>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</si>
  <si>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</si>
  <si>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</si>
  <si>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</si>
  <si>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</si>
  <si>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</si>
  <si>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</si>
  <si>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</si>
  <si>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</si>
  <si>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</si>
  <si>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</si>
  <si>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</si>
  <si>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</si>
  <si>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</si>
  <si>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</si>
  <si>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</si>
  <si>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</si>
  <si>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</si>
  <si>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</si>
  <si>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</si>
  <si>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</si>
  <si>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</si>
  <si>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</si>
  <si>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</si>
  <si>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</si>
  <si>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</si>
  <si>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</si>
  <si>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</si>
  <si>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</si>
  <si>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</si>
  <si>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</si>
  <si>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</si>
  <si>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</si>
  <si>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</si>
  <si>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</si>
  <si>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</si>
  <si>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</si>
  <si>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</si>
  <si>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</si>
  <si>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</si>
  <si>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</si>
  <si>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</si>
  <si>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</si>
  <si>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</si>
  <si>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</si>
  <si>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</si>
  <si>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</si>
  <si>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</si>
  <si>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</si>
  <si>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</si>
  <si>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</si>
  <si>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</si>
  <si>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</si>
  <si>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</si>
  <si>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</si>
  <si>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</si>
  <si>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</si>
  <si>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</si>
  <si>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</si>
  <si>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</si>
  <si>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</si>
  <si>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</si>
  <si>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</si>
  <si>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</si>
  <si>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</si>
  <si>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</si>
  <si>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</si>
  <si>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</si>
  <si>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</si>
  <si>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</si>
  <si>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</si>
  <si>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</si>
  <si>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</si>
  <si>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</si>
  <si>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</si>
  <si>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</si>
  <si>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</si>
  <si>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</si>
  <si>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</si>
  <si>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</si>
  <si>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</si>
  <si>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</si>
  <si>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</si>
  <si>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</si>
  <si>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</si>
  <si>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</si>
  <si>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</si>
  <si>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</si>
  <si>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</si>
  <si>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</si>
  <si>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</si>
  <si>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</si>
  <si>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</si>
  <si>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</si>
  <si>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</si>
  <si>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</si>
  <si>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</si>
  <si>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</si>
  <si>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</si>
  <si>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</si>
  <si>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</si>
  <si>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</si>
  <si>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</si>
  <si>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</si>
  <si>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</si>
  <si>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</si>
  <si>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</si>
  <si>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</si>
  <si>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</si>
  <si>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</si>
  <si>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</si>
  <si>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</si>
  <si>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</si>
  <si>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</si>
  <si>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</si>
  <si>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</si>
  <si>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</si>
  <si>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</si>
  <si>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</si>
  <si>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</si>
  <si>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</si>
  <si>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</si>
  <si>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</si>
  <si>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</si>
  <si>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</si>
  <si>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</si>
  <si>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</si>
  <si>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</si>
  <si>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</si>
  <si>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</si>
  <si>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</si>
  <si>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</si>
  <si>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</si>
  <si>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</si>
  <si>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</si>
  <si>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</si>
  <si>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</si>
  <si>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</si>
  <si>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</si>
  <si>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</si>
  <si>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</si>
  <si>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</si>
  <si>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</si>
  <si>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</si>
  <si>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</si>
  <si>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</si>
  <si>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</si>
  <si>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</si>
  <si>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</si>
  <si>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</si>
  <si>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</si>
  <si>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</si>
  <si>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</si>
  <si>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</si>
  <si>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</si>
  <si>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</si>
  <si>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</si>
  <si>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</si>
  <si>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</si>
  <si>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</si>
  <si>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</si>
  <si>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</si>
  <si>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</si>
  <si>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</si>
  <si>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</si>
  <si>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</si>
  <si>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</si>
  <si>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</si>
  <si>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</si>
  <si>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</si>
  <si>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</si>
  <si>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</si>
  <si>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</si>
  <si>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</si>
  <si>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</si>
  <si>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</si>
  <si>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</si>
  <si>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</si>
  <si>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</si>
  <si>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</si>
  <si>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</si>
  <si>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</si>
  <si>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</si>
  <si>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</si>
  <si>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</si>
  <si>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</si>
  <si>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</si>
  <si>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</si>
  <si>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</si>
  <si>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</si>
  <si>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</si>
  <si>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</si>
  <si>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</si>
  <si>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</si>
  <si>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</si>
  <si>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</si>
  <si>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</si>
  <si>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</si>
  <si>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</si>
  <si>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</si>
  <si>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</si>
  <si>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</si>
  <si>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</si>
  <si>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</si>
  <si>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</si>
  <si>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</si>
  <si>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</si>
  <si>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</si>
  <si>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</si>
  <si>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</si>
  <si>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</si>
  <si>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</si>
  <si>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</si>
  <si>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</si>
  <si>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</si>
  <si>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</si>
  <si>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</si>
  <si>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</si>
  <si>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</si>
  <si>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</si>
  <si>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</si>
  <si>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</si>
  <si>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</si>
  <si>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</si>
  <si>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</si>
  <si>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</si>
  <si>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</si>
  <si>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</si>
  <si>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</si>
  <si>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</si>
  <si>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</si>
  <si>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</si>
  <si>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</si>
  <si>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</si>
  <si>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</si>
  <si>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</si>
  <si>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</si>
  <si>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</si>
  <si>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</si>
  <si>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</si>
  <si>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</si>
  <si>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</si>
  <si>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</si>
  <si>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</si>
  <si>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</si>
  <si>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</si>
  <si>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</si>
  <si>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</si>
  <si>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</si>
  <si>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</si>
  <si>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</si>
  <si>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</si>
  <si>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</si>
  <si>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</si>
  <si>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</si>
  <si>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</si>
  <si>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</si>
  <si>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</si>
  <si>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</si>
  <si>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</si>
  <si>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</si>
  <si>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</si>
  <si>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</si>
  <si>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</si>
  <si>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</si>
  <si>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</si>
  <si>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</si>
  <si>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</si>
  <si>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</si>
  <si>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</si>
  <si>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</si>
  <si>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</si>
  <si>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</si>
  <si>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</si>
  <si>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</si>
  <si>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</si>
  <si>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</si>
  <si>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</si>
  <si>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</si>
  <si>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</si>
  <si>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</si>
  <si>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</si>
  <si>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</si>
  <si>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</si>
  <si>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</si>
  <si>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</si>
  <si>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</si>
  <si>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</si>
  <si>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</si>
  <si>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</si>
  <si>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</si>
  <si>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</si>
  <si>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</si>
  <si>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</si>
  <si>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</si>
  <si>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</si>
  <si>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</si>
  <si>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</si>
  <si>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</si>
  <si>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</si>
  <si>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</si>
  <si>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</si>
  <si>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</si>
  <si>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</si>
  <si>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</si>
  <si>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</si>
  <si>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</si>
  <si>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</si>
  <si>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</si>
  <si>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</si>
  <si>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</si>
  <si>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</si>
  <si>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</si>
  <si>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</si>
  <si>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</si>
  <si>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</si>
  <si>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</si>
  <si>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</si>
  <si>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</si>
  <si>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</si>
  <si>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</si>
  <si>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</si>
  <si>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</si>
  <si>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</si>
  <si>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</si>
  <si>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</si>
  <si>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</si>
  <si>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</si>
  <si>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</si>
  <si>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</si>
  <si>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</si>
  <si>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</si>
  <si>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</si>
  <si>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</si>
  <si>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</si>
  <si>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</si>
  <si>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</si>
  <si>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</si>
  <si>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</si>
  <si>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</si>
  <si>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</si>
  <si>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</si>
  <si>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</si>
  <si>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</si>
  <si>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</si>
  <si>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</si>
  <si>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</si>
  <si>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</si>
  <si>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</si>
  <si>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</si>
  <si>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</si>
  <si>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</si>
  <si>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</si>
  <si>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</si>
  <si>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</si>
  <si>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</si>
  <si>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</si>
  <si>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</si>
  <si>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</si>
  <si>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</si>
  <si>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</si>
  <si>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</si>
  <si>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</si>
  <si>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</si>
  <si>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</si>
  <si>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</si>
  <si>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</si>
  <si>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</si>
  <si>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</si>
  <si>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</si>
  <si>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</si>
  <si>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</si>
  <si>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</si>
  <si>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</si>
  <si>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</si>
  <si>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</si>
  <si>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</si>
  <si>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</si>
  <si>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</si>
  <si>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</si>
  <si>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</si>
  <si>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</si>
  <si>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</si>
  <si>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</si>
  <si>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</si>
  <si>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</si>
  <si>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</si>
  <si>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</si>
  <si>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</si>
  <si>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</si>
  <si>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</si>
  <si>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</si>
  <si>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</si>
  <si>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</si>
  <si>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</si>
  <si>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</si>
  <si>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</si>
  <si>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</si>
  <si>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</si>
  <si>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</si>
  <si>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</si>
  <si>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</si>
  <si>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</si>
  <si>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</si>
  <si>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</si>
  <si>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</si>
  <si>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</si>
  <si>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</si>
  <si>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</si>
  <si>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</si>
  <si>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</si>
  <si>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</si>
  <si>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</si>
  <si>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</si>
  <si>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</si>
  <si>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</si>
  <si>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</si>
  <si>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</si>
  <si>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</si>
  <si>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</si>
  <si>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</si>
  <si>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</si>
  <si>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</si>
  <si>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</si>
  <si>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</si>
  <si>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</si>
  <si>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</si>
  <si>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</si>
  <si>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</si>
  <si>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</si>
  <si>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</si>
  <si>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</si>
  <si>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</si>
  <si>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</si>
  <si>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</si>
  <si>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</si>
  <si>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</si>
  <si>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</si>
  <si>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</si>
  <si>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</si>
  <si>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</si>
  <si>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</si>
  <si>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</si>
  <si>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</si>
  <si>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</si>
  <si>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</si>
  <si>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</si>
  <si>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</si>
  <si>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</si>
  <si>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</si>
  <si>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</si>
  <si>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</si>
  <si>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</si>
  <si>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</si>
  <si>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</si>
  <si>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</si>
  <si>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</si>
  <si>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</si>
  <si>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</si>
  <si>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</si>
  <si>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</si>
  <si>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</si>
  <si>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</si>
  <si>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</si>
  <si>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</si>
  <si>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</si>
  <si>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</si>
  <si>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</si>
  <si>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</si>
  <si>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</si>
  <si>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</si>
  <si>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</si>
  <si>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</si>
  <si>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</si>
  <si>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</si>
  <si>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</si>
  <si>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</si>
  <si>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</si>
  <si>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</si>
  <si>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</si>
  <si>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</si>
  <si>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</si>
  <si>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</si>
  <si>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</si>
  <si>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</si>
  <si>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</si>
  <si>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</si>
  <si>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</si>
  <si>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</si>
  <si>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</si>
  <si>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</si>
  <si>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</si>
  <si>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</si>
  <si>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</si>
  <si>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</si>
  <si>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</si>
  <si>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</si>
  <si>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</si>
  <si>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</si>
  <si>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</si>
  <si>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</si>
  <si>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</si>
  <si>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</si>
  <si>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</si>
  <si>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</si>
  <si>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</si>
  <si>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</si>
  <si>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</si>
  <si>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</si>
  <si>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</si>
  <si>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</si>
  <si>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</si>
  <si>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</si>
  <si>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</si>
  <si>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</si>
  <si>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</si>
  <si>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</si>
  <si>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</si>
  <si>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</si>
  <si>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</si>
  <si>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</si>
  <si>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</si>
  <si>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</si>
  <si>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</si>
  <si>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</si>
  <si>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</si>
  <si>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</si>
  <si>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</si>
  <si>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</si>
  <si>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</si>
  <si>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</si>
  <si>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</si>
  <si>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</si>
  <si>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</si>
  <si>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</si>
  <si>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</si>
  <si>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</si>
  <si>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</si>
  <si>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</si>
  <si>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</si>
  <si>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</si>
  <si>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</si>
  <si>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</si>
  <si>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</si>
  <si>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</si>
  <si>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</si>
  <si>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</si>
  <si>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</si>
  <si>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</si>
  <si>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</si>
  <si>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</si>
  <si>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</si>
  <si>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</si>
  <si>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</si>
  <si>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</si>
  <si>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</si>
  <si>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</si>
  <si>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</si>
  <si>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</si>
  <si>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</si>
  <si>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</si>
  <si>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</si>
  <si>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</si>
  <si>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</si>
  <si>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</si>
  <si>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</si>
  <si>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</si>
  <si>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</si>
  <si>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</si>
  <si>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</si>
  <si>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</si>
  <si>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</si>
  <si>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</si>
  <si>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</si>
  <si>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</si>
  <si>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</si>
  <si>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</si>
  <si>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</si>
  <si>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</si>
  <si>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</si>
  <si>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</si>
  <si>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</si>
  <si>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</si>
  <si>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</si>
  <si>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</si>
  <si>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</si>
  <si>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</si>
  <si>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</si>
  <si>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</si>
  <si>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</si>
  <si>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</si>
  <si>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</si>
  <si>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</si>
  <si>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</si>
  <si>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</si>
  <si>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</si>
  <si>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</si>
  <si>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</si>
  <si>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</si>
  <si>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</si>
  <si>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</si>
  <si>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</si>
  <si>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</si>
  <si>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</si>
  <si>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</si>
  <si>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</si>
  <si>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</si>
  <si>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</si>
  <si>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</si>
  <si>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</si>
  <si>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</si>
  <si>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</si>
  <si>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</si>
  <si>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</si>
  <si>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</si>
  <si>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</si>
  <si>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</si>
  <si>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</si>
  <si>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</si>
  <si>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</si>
  <si>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</si>
  <si>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</si>
  <si>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</si>
  <si>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</si>
  <si>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</si>
  <si>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</si>
  <si>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</si>
  <si>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</si>
  <si>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</si>
  <si>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</si>
  <si>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</si>
  <si>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</si>
  <si>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</si>
  <si>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</si>
  <si>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</si>
  <si>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</si>
  <si>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</si>
  <si>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</si>
  <si>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</si>
  <si>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</si>
  <si>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</si>
  <si>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</si>
  <si>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</si>
  <si>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</si>
  <si>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</si>
  <si>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</si>
  <si>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</si>
  <si>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</si>
  <si>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</si>
  <si>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</si>
  <si>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</si>
  <si>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</si>
  <si>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</si>
  <si>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</si>
  <si>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</si>
  <si>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</si>
  <si>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</si>
  <si>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</si>
  <si>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</si>
  <si>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</si>
  <si>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</si>
  <si>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</si>
  <si>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</si>
  <si>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</si>
  <si>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</si>
  <si>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</si>
  <si>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</si>
  <si>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</si>
  <si>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</si>
  <si>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</si>
  <si>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</si>
  <si>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</si>
  <si>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</si>
  <si>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</si>
  <si>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</si>
  <si>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</si>
  <si>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</si>
  <si>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</si>
  <si>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</si>
  <si>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</si>
  <si>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</si>
  <si>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</si>
  <si>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</si>
  <si>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</si>
  <si>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</si>
  <si>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</si>
  <si>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</si>
  <si>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</si>
  <si>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</si>
  <si>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</si>
  <si>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</si>
  <si>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</si>
  <si>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</si>
  <si>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</si>
  <si>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</si>
  <si>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</si>
  <si>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</si>
  <si>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</si>
  <si>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</si>
  <si>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</si>
  <si>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</si>
  <si>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</si>
  <si>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</si>
  <si>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</si>
  <si>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</si>
  <si>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</si>
  <si>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</si>
  <si>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</si>
  <si>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</si>
  <si>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</si>
  <si>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</si>
  <si>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</si>
  <si>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</si>
  <si>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</si>
  <si>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</si>
  <si>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</si>
  <si>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</si>
  <si>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</si>
  <si>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</si>
  <si>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</si>
  <si>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</si>
  <si>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</si>
  <si>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</si>
  <si>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</si>
  <si>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</si>
  <si>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</si>
  <si>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</si>
  <si>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</si>
  <si>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</si>
  <si>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</si>
  <si>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</si>
  <si>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</si>
  <si>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</si>
  <si>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</si>
  <si>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</si>
  <si>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</si>
  <si>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</si>
  <si>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</si>
  <si>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</si>
  <si>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</si>
  <si>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</si>
  <si>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</si>
  <si>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</si>
  <si>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</si>
  <si>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</si>
  <si>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</si>
  <si>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</si>
  <si>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</si>
  <si>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</si>
  <si>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</si>
  <si>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</si>
  <si>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</si>
  <si>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</si>
  <si>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</si>
  <si>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</si>
  <si>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</si>
  <si>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</si>
  <si>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</si>
  <si>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</si>
  <si>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</si>
  <si>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</si>
  <si>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</si>
  <si>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</si>
  <si>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</si>
  <si>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</si>
  <si>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</si>
  <si>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</si>
  <si>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</si>
  <si>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</si>
  <si>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</si>
  <si>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</si>
  <si>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</si>
  <si>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</si>
  <si>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</si>
  <si>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</si>
  <si>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</si>
  <si>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</si>
  <si>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</si>
  <si>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</si>
  <si>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</si>
  <si>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</si>
  <si>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</si>
  <si>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</si>
  <si>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</si>
  <si>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</si>
  <si>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</si>
  <si>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</si>
  <si>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</si>
  <si>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</si>
  <si>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</si>
  <si>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</si>
  <si>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</si>
  <si>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</si>
  <si>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</si>
  <si>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</si>
  <si>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</si>
  <si>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</si>
  <si>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</si>
  <si>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</si>
  <si>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</si>
  <si>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</si>
  <si>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</si>
  <si>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</si>
  <si>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</si>
  <si>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</si>
  <si>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</si>
  <si>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</si>
  <si>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</si>
  <si>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</si>
  <si>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</si>
  <si>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</si>
  <si>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</si>
  <si>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</si>
  <si>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</si>
  <si>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</si>
  <si>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</si>
  <si>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</si>
  <si>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</si>
  <si>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</si>
  <si>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</si>
  <si>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</si>
  <si>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</si>
  <si>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</si>
  <si>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</si>
  <si>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</si>
  <si>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</si>
  <si>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</si>
  <si>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</si>
  <si>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</si>
  <si>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</si>
  <si>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</si>
  <si>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</si>
  <si>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</si>
  <si>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</si>
  <si>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</si>
  <si>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</si>
  <si>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</si>
  <si>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</si>
  <si>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</si>
  <si>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</si>
  <si>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</si>
  <si>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</si>
  <si>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</si>
  <si>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</si>
  <si>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</si>
  <si>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</si>
  <si>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</si>
  <si>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</si>
  <si>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</si>
  <si>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</si>
  <si>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</si>
  <si>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</si>
  <si>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</si>
  <si>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</si>
  <si>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</si>
  <si>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</si>
  <si>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</si>
  <si>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</si>
  <si>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</si>
  <si>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</si>
  <si>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</si>
  <si>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</si>
  <si>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</si>
  <si>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</si>
  <si>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</si>
  <si>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</si>
  <si>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</si>
  <si>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</si>
  <si>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</si>
  <si>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</si>
  <si>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</si>
  <si>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</si>
  <si>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</si>
  <si>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</si>
  <si>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</si>
  <si>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</si>
  <si>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</si>
  <si>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</si>
  <si>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</si>
  <si>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</si>
  <si>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</si>
  <si>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</si>
  <si>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</si>
  <si>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</si>
  <si>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</si>
  <si>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</si>
  <si>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</si>
  <si>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</si>
  <si>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</si>
  <si>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</si>
  <si>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</si>
  <si>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</si>
  <si>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</si>
  <si>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</si>
  <si>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</si>
  <si>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</si>
  <si>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</si>
  <si>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</si>
  <si>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</si>
  <si>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</si>
  <si>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</si>
  <si>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</si>
  <si>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</si>
  <si>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</si>
  <si>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</si>
  <si>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</si>
  <si>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</si>
  <si>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</si>
  <si>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</si>
  <si>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</si>
  <si>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</si>
  <si>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</si>
  <si>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</si>
  <si>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</si>
  <si>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</si>
  <si>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</si>
  <si>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</si>
  <si>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</si>
  <si>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</si>
  <si>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</si>
  <si>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</si>
  <si>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</si>
  <si>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</si>
  <si>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</si>
  <si>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</si>
  <si>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</si>
  <si>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</si>
  <si>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</si>
  <si>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</si>
  <si>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</si>
  <si>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</si>
  <si>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</si>
  <si>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</si>
  <si>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</si>
  <si>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</si>
  <si>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</si>
  <si>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</si>
  <si>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</si>
  <si>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</si>
  <si>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</si>
  <si>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</si>
  <si>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</si>
  <si>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</si>
  <si>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</si>
  <si>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</si>
  <si>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</si>
  <si>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</si>
  <si>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</si>
  <si>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</si>
  <si>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</si>
  <si>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</si>
  <si>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</si>
  <si>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</si>
  <si>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</si>
  <si>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</si>
  <si>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</si>
  <si>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</si>
  <si>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</si>
  <si>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</si>
  <si>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</si>
  <si>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</si>
  <si>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</si>
  <si>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</si>
  <si>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</si>
  <si>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</si>
  <si>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</si>
  <si>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</si>
  <si>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</si>
  <si>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</si>
  <si>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</si>
  <si>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</si>
  <si>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</si>
  <si>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</si>
  <si>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</si>
  <si>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</si>
  <si>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</si>
  <si>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</si>
  <si>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</si>
  <si>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</si>
  <si>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</si>
  <si>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</si>
  <si>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</si>
  <si>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</si>
  <si>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</si>
  <si>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</si>
  <si>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</si>
  <si>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</si>
  <si>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</si>
  <si>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</si>
  <si>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</si>
  <si>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</si>
  <si>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</si>
  <si>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</si>
  <si>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</si>
  <si>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</si>
  <si>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</si>
  <si>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</si>
  <si>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</si>
  <si>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</si>
  <si>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</si>
  <si>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</si>
  <si>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</si>
  <si>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</si>
  <si>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</si>
  <si>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</si>
  <si>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</si>
  <si>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</si>
  <si>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</si>
  <si>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</si>
  <si>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</si>
  <si>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</si>
  <si>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</si>
  <si>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</si>
  <si>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</si>
  <si>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</si>
  <si>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</si>
  <si>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</si>
  <si>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</si>
  <si>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</si>
  <si>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</si>
  <si>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</si>
  <si>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</si>
  <si>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</si>
  <si>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</si>
  <si>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</si>
  <si>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</si>
  <si>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</si>
  <si>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</si>
  <si>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</si>
  <si>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</si>
  <si>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</si>
  <si>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</si>
  <si>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</si>
  <si>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</si>
  <si>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</si>
  <si>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</si>
  <si>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</si>
  <si>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</si>
  <si>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</si>
  <si>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</si>
  <si>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</si>
  <si>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</si>
  <si>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</si>
  <si>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</si>
  <si>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</si>
  <si>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</si>
  <si>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</si>
  <si>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</si>
  <si>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</si>
  <si>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</si>
  <si>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</si>
  <si>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</si>
  <si>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</si>
  <si>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</si>
  <si>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</si>
  <si>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</si>
  <si>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</si>
  <si>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</si>
  <si>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</si>
  <si>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</si>
  <si>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</si>
  <si>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</si>
  <si>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</si>
  <si>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</si>
  <si>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</si>
  <si>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</si>
  <si>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</si>
  <si>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</si>
  <si>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</si>
  <si>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</si>
  <si>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</si>
  <si>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</si>
  <si>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</si>
  <si>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</si>
  <si>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</si>
  <si>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</si>
  <si>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</si>
  <si>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</si>
  <si>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</si>
  <si>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</si>
  <si>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</si>
  <si>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</si>
  <si>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</si>
  <si>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</si>
  <si>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</si>
  <si>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</si>
  <si>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</si>
  <si>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</si>
  <si>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</si>
  <si>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</si>
  <si>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</si>
  <si>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</si>
  <si>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</si>
  <si>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</si>
  <si>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</si>
  <si>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</si>
  <si>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</si>
  <si>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</si>
  <si>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</si>
  <si>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</si>
  <si>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</si>
  <si>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</si>
  <si>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</si>
  <si>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</si>
  <si>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</si>
  <si>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</si>
  <si>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</si>
  <si>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</si>
  <si>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</si>
  <si>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</si>
  <si>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</si>
  <si>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</si>
  <si>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</si>
  <si>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</si>
  <si>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</si>
  <si>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</si>
  <si>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</si>
  <si>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</si>
  <si>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</si>
  <si>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</si>
  <si>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</si>
  <si>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</si>
  <si>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</si>
  <si>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</si>
  <si>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</si>
  <si>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</si>
  <si>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</si>
  <si>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</si>
  <si>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</si>
  <si>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</si>
  <si>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</si>
  <si>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</si>
  <si>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</si>
  <si>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</si>
  <si>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</si>
  <si>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</si>
  <si>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</si>
  <si>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</si>
  <si>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</si>
  <si>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</si>
  <si>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</si>
  <si>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</si>
  <si>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</si>
  <si>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</si>
  <si>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</si>
  <si>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</si>
  <si>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</si>
  <si>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</si>
  <si>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</si>
  <si>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</si>
  <si>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</si>
  <si>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</si>
  <si>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</si>
  <si>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</si>
  <si>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</si>
  <si>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</si>
  <si>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</si>
  <si>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</si>
  <si>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</si>
  <si>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</si>
  <si>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</si>
  <si>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</si>
  <si>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</si>
  <si>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</si>
  <si>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</si>
  <si>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</si>
  <si>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</si>
  <si>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</si>
  <si>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</si>
  <si>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</si>
  <si>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</si>
  <si>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</si>
  <si>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</si>
  <si>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</si>
  <si>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</si>
  <si>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</si>
  <si>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</si>
  <si>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</si>
  <si>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</si>
  <si>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</si>
  <si>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</si>
  <si>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</si>
  <si>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</si>
  <si>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</si>
  <si>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</si>
  <si>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</si>
  <si>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</si>
  <si>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</si>
  <si>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</si>
  <si>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</si>
  <si>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</si>
  <si>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</si>
  <si>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</si>
  <si>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</si>
  <si>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</si>
  <si>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</si>
  <si>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</si>
  <si>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</si>
  <si>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</si>
  <si>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</si>
  <si>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</si>
  <si>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</si>
  <si>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</si>
  <si>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</si>
  <si>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</si>
  <si>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</si>
  <si>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</si>
  <si>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</si>
  <si>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</si>
  <si>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</si>
  <si>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</si>
  <si>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</si>
  <si>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</si>
  <si>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</si>
  <si>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</si>
  <si>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</si>
  <si>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</si>
  <si>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</si>
  <si>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</si>
  <si>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</si>
  <si>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</si>
  <si>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</si>
  <si>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</si>
  <si>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</si>
  <si>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</si>
  <si>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</si>
  <si>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</si>
  <si>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</si>
  <si>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</si>
  <si>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</si>
  <si>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</si>
  <si>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</si>
  <si>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</si>
  <si>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</si>
  <si>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</si>
  <si>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</si>
  <si>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</si>
  <si>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</si>
  <si>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</si>
  <si>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</si>
  <si>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</si>
  <si>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</si>
  <si>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</si>
  <si>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</si>
  <si>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</si>
  <si>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</si>
  <si>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</si>
  <si>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</si>
  <si>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</si>
  <si>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</si>
  <si>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</si>
  <si>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</si>
  <si>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</si>
  <si>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</si>
  <si>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</si>
  <si>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</si>
  <si>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</si>
  <si>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</si>
  <si>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</si>
  <si>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</si>
  <si>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</si>
  <si>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</si>
  <si>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</si>
  <si>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</si>
  <si>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</si>
  <si>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</si>
  <si>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</si>
  <si>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</si>
  <si>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</si>
  <si>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</si>
  <si>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</si>
  <si>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</si>
  <si>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</si>
  <si>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</si>
  <si>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</si>
  <si>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</si>
  <si>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</si>
  <si>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</si>
  <si>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</si>
  <si>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</si>
  <si>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</si>
  <si>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</si>
  <si>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</si>
  <si>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</si>
  <si>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</si>
  <si>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</si>
  <si>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</si>
  <si>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</si>
  <si>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</si>
  <si>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</si>
  <si>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</si>
  <si>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</si>
  <si>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</si>
  <si>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</si>
  <si>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</si>
  <si>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</si>
  <si>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</si>
  <si>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</si>
  <si>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</si>
  <si>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</si>
  <si>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</si>
  <si>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</si>
  <si>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</si>
  <si>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</si>
  <si>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</si>
  <si>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</si>
  <si>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</si>
  <si>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</si>
  <si>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</si>
  <si>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</si>
  <si>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</si>
  <si>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</si>
  <si>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</si>
  <si>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</si>
  <si>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</si>
  <si>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</si>
  <si>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</si>
  <si>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</si>
  <si>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</si>
  <si>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</si>
  <si>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</si>
  <si>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</si>
  <si>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</si>
  <si>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</si>
  <si>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</si>
  <si>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</si>
  <si>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</si>
  <si>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</si>
  <si>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</si>
  <si>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</si>
  <si>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</si>
  <si>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</si>
  <si>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</si>
  <si>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</si>
  <si>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</si>
  <si>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</si>
  <si>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</si>
  <si>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</si>
  <si>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</si>
  <si>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</si>
  <si>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</si>
  <si>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</si>
  <si>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</si>
  <si>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</si>
  <si>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</si>
  <si>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</si>
  <si>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</si>
  <si>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</si>
  <si>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</si>
  <si>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</si>
  <si>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</si>
  <si>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</si>
  <si>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</si>
  <si>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</si>
  <si>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</si>
  <si>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</si>
  <si>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</si>
  <si>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</si>
  <si>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</si>
  <si>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</si>
  <si>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</si>
  <si>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</si>
  <si>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</si>
  <si>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</si>
  <si>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</si>
  <si>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</si>
  <si>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</si>
  <si>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</si>
  <si>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</si>
  <si>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</si>
  <si>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</si>
  <si>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</si>
  <si>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</si>
  <si>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</si>
  <si>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</si>
  <si>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</si>
  <si>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</si>
  <si>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</si>
  <si>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</si>
  <si>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</si>
  <si>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</si>
  <si>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</si>
  <si>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</si>
  <si>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</si>
  <si>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</si>
  <si>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</si>
  <si>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</si>
  <si>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</si>
  <si>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</si>
  <si>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</si>
  <si>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</si>
  <si>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</si>
  <si>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</si>
  <si>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</si>
  <si>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</si>
  <si>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</si>
  <si>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</si>
  <si>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</si>
  <si>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</si>
  <si>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</si>
  <si>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</si>
  <si>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</si>
  <si>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</si>
  <si>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</si>
  <si>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</si>
  <si>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</si>
  <si>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</si>
  <si>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</si>
  <si>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</si>
  <si>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</si>
  <si>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</si>
  <si>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</si>
  <si>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</si>
  <si>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</si>
  <si>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</si>
  <si>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</si>
  <si>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</si>
  <si>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</si>
  <si>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</si>
  <si>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</si>
  <si>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</si>
  <si>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</si>
  <si>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</si>
  <si>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</si>
  <si>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</si>
  <si>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</si>
  <si>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</si>
  <si>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</si>
  <si>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</si>
  <si>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</si>
  <si>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</si>
  <si>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</si>
  <si>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</si>
  <si>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</si>
  <si>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</si>
  <si>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</si>
  <si>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</si>
  <si>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</si>
  <si>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</si>
  <si>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</si>
  <si>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</si>
  <si>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</si>
  <si>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</si>
  <si>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</si>
  <si>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</si>
  <si>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</si>
  <si>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</si>
  <si>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</si>
  <si>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</si>
  <si>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</si>
  <si>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</si>
  <si>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</si>
  <si>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</si>
  <si>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</si>
  <si>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</si>
  <si>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</si>
  <si>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</si>
  <si>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</si>
  <si>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</si>
  <si>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</si>
  <si>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</si>
  <si>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</si>
  <si>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</si>
  <si>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</si>
  <si>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</si>
  <si>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</si>
  <si>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</si>
  <si>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</si>
  <si>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</si>
  <si>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</si>
  <si>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</si>
  <si>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</si>
  <si>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</si>
  <si>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</si>
  <si>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</si>
  <si>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</si>
  <si>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</si>
  <si>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</si>
  <si>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</si>
  <si>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</si>
  <si>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</si>
  <si>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</si>
  <si>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</si>
  <si>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</si>
  <si>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</si>
  <si>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</si>
  <si>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</si>
  <si>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</si>
  <si>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</si>
  <si>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</si>
  <si>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</si>
  <si>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</si>
  <si>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</si>
  <si>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</si>
  <si>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</si>
  <si>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</si>
  <si>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</si>
  <si>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</si>
  <si>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</si>
  <si>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</si>
  <si>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</si>
  <si>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</si>
  <si>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</si>
  <si>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</si>
  <si>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</si>
  <si>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</si>
  <si>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</si>
  <si>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</si>
  <si>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</si>
  <si>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</si>
  <si>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</si>
  <si>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</si>
  <si>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</si>
  <si>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</si>
  <si>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</si>
  <si>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</si>
  <si>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</si>
  <si>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</si>
  <si>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</si>
  <si>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</si>
  <si>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</si>
  <si>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</si>
  <si>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</si>
  <si>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</si>
  <si>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</si>
  <si>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</si>
  <si>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</si>
  <si>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</si>
  <si>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</si>
  <si>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</si>
  <si>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</si>
  <si>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</si>
  <si>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</si>
  <si>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</si>
  <si>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</si>
  <si>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</si>
  <si>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</si>
  <si>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</si>
  <si>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</si>
  <si>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</si>
  <si>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</si>
  <si>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</si>
  <si>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</si>
  <si>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</si>
  <si>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</si>
  <si>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</si>
  <si>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</si>
  <si>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</si>
  <si>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</si>
  <si>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</si>
  <si>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</si>
  <si>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</si>
  <si>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</si>
  <si>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</si>
  <si>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</si>
  <si>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</si>
  <si>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</si>
  <si>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</si>
  <si>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</si>
  <si>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</si>
  <si>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</si>
  <si>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</si>
  <si>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</si>
  <si>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</si>
  <si>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</si>
  <si>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</si>
  <si>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</si>
  <si>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</si>
  <si>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</si>
  <si>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</si>
  <si>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</si>
  <si>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</si>
  <si>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</si>
  <si>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</si>
  <si>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</si>
  <si>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</si>
  <si>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</si>
  <si>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</si>
  <si>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</si>
  <si>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</si>
  <si>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</si>
  <si>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</si>
  <si>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</si>
  <si>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</si>
  <si>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</si>
  <si>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</si>
  <si>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</si>
  <si>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</si>
  <si>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</si>
  <si>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</si>
  <si>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</si>
  <si>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</si>
  <si>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</si>
  <si>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</si>
  <si>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</si>
  <si>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</si>
  <si>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</si>
  <si>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</si>
  <si>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</si>
  <si>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</si>
  <si>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</si>
  <si>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</si>
  <si>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</si>
  <si>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</si>
  <si>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</si>
  <si>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</si>
  <si>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</si>
  <si>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</si>
  <si>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</si>
  <si>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</si>
  <si>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</si>
  <si>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</si>
  <si>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</si>
  <si>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</si>
  <si>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</si>
  <si>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</si>
  <si>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</si>
  <si>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</si>
  <si>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</si>
  <si>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</si>
  <si>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</si>
  <si>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</si>
  <si>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</si>
  <si>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</si>
  <si>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</si>
  <si>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</si>
  <si>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</si>
  <si>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</si>
  <si>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</si>
  <si>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</si>
  <si>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</si>
  <si>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</si>
  <si>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</si>
  <si>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</si>
  <si>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</si>
  <si>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</si>
  <si>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</si>
  <si>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</si>
  <si>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</si>
  <si>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</si>
  <si>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</si>
  <si>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</si>
  <si>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</si>
  <si>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</si>
  <si>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</si>
  <si>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</si>
  <si>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</si>
  <si>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</si>
  <si>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</si>
  <si>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</si>
  <si>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</si>
  <si>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</si>
  <si>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</si>
  <si>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</si>
  <si>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</si>
  <si>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</si>
  <si>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</si>
  <si>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</si>
  <si>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</si>
  <si>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</si>
  <si>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</si>
  <si>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</si>
  <si>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</si>
  <si>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</si>
  <si>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</si>
  <si>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</si>
  <si>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</si>
  <si>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</si>
  <si>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</si>
  <si>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</si>
  <si>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</si>
  <si>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</si>
  <si>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</si>
  <si>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</si>
  <si>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</si>
  <si>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</si>
  <si>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</si>
  <si>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</si>
  <si>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</si>
  <si>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</si>
  <si>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</si>
  <si>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</si>
  <si>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</si>
  <si>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</si>
  <si>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</si>
  <si>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</si>
  <si>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</si>
  <si>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</si>
  <si>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</si>
  <si>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</si>
  <si>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</si>
  <si>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</si>
  <si>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</si>
  <si>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</si>
  <si>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</si>
  <si>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</si>
  <si>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</si>
  <si>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</si>
  <si>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</si>
  <si>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</si>
  <si>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</si>
  <si>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</si>
  <si>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</si>
  <si>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</si>
  <si>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</si>
  <si>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</si>
  <si>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</si>
  <si>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</si>
  <si>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</si>
  <si>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</si>
  <si>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</si>
  <si>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</si>
  <si>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</si>
  <si>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</si>
  <si>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</si>
  <si>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</si>
  <si>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</si>
  <si>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</si>
  <si>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</si>
  <si>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</si>
  <si>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</si>
  <si>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</si>
  <si>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</si>
  <si>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</si>
  <si>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</si>
  <si>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</si>
  <si>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</si>
  <si>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</si>
  <si>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</si>
  <si>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</si>
  <si>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</si>
  <si>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</si>
  <si>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</si>
  <si>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</si>
  <si>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</si>
  <si>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</si>
  <si>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</si>
  <si>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</si>
  <si>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</si>
  <si>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</si>
  <si>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</si>
  <si>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</si>
  <si>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</si>
  <si>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</si>
  <si>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</si>
  <si>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</si>
  <si>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</si>
  <si>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</si>
  <si>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</si>
  <si>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</si>
  <si>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</si>
  <si>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</si>
  <si>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</si>
  <si>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</si>
  <si>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</si>
  <si>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</si>
  <si>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</si>
  <si>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</si>
  <si>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</si>
  <si>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</si>
  <si>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</si>
  <si>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</si>
  <si>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</si>
  <si>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</si>
  <si>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</si>
  <si>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</si>
  <si>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</si>
  <si>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</si>
  <si>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</si>
  <si>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</si>
  <si>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</si>
  <si>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</si>
  <si>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</si>
  <si>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</si>
  <si>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</si>
  <si>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</si>
  <si>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</si>
  <si>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</si>
  <si>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</si>
  <si>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</si>
  <si>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</si>
  <si>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</si>
  <si>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</si>
  <si>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</si>
  <si>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</si>
  <si>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</si>
  <si>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</si>
  <si>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</si>
  <si>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</si>
  <si>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</si>
  <si>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</si>
  <si>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</si>
  <si>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</si>
  <si>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</si>
  <si>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</si>
  <si>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</si>
  <si>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</si>
  <si>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</si>
  <si>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</si>
  <si>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</si>
  <si>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</si>
  <si>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</si>
  <si>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</si>
  <si>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</si>
  <si>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</si>
  <si>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</si>
  <si>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</si>
  <si>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</si>
  <si>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</si>
  <si>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</si>
  <si>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</si>
  <si>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</si>
  <si>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</si>
  <si>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</si>
  <si>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</si>
  <si>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</si>
  <si>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</si>
  <si>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</si>
  <si>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</si>
  <si>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</si>
  <si>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</si>
  <si>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</si>
  <si>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</si>
  <si>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</si>
  <si>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</si>
  <si>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</si>
  <si>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</si>
  <si>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</si>
  <si>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</si>
  <si>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</si>
  <si>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</si>
  <si>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</si>
  <si>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</si>
  <si>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</si>
  <si>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</si>
  <si>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</si>
  <si>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</si>
  <si>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</si>
  <si>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</si>
  <si>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</si>
  <si>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</si>
  <si>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</si>
  <si>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</si>
  <si>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</si>
  <si>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</si>
  <si>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</si>
  <si>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</si>
  <si>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</si>
  <si>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</si>
  <si>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</si>
  <si>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</si>
  <si>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</si>
  <si>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</si>
  <si>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</si>
  <si>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</si>
  <si>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</si>
  <si>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</si>
  <si>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</si>
  <si>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</si>
  <si>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</si>
  <si>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</si>
  <si>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</si>
  <si>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</si>
  <si>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</si>
  <si>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</si>
  <si>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</si>
  <si>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</si>
  <si>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</si>
  <si>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</si>
  <si>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</si>
  <si>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</si>
  <si>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</si>
  <si>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</si>
  <si>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</si>
  <si>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</si>
  <si>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</si>
  <si>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</si>
  <si>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</si>
  <si>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</si>
  <si>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</si>
  <si>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</si>
  <si>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</si>
  <si>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</si>
  <si>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</si>
  <si>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</si>
  <si>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</si>
  <si>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</si>
  <si>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</si>
  <si>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</si>
  <si>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</si>
  <si>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</si>
  <si>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</si>
  <si>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</si>
  <si>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</si>
  <si>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</si>
  <si>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</si>
  <si>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</si>
  <si>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</si>
  <si>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</si>
  <si>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</si>
  <si>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</si>
  <si>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</si>
  <si>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</si>
  <si>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</si>
  <si>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</si>
  <si>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</si>
  <si>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</si>
  <si>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</si>
  <si>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</si>
  <si>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</si>
  <si>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</si>
  <si>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</si>
  <si>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</si>
  <si>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</si>
  <si>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</si>
  <si>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</si>
  <si>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</si>
  <si>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</si>
  <si>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</si>
  <si>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</si>
  <si>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</si>
  <si>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</si>
  <si>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</si>
  <si>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</si>
  <si>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</si>
  <si>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</si>
  <si>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</si>
  <si>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</si>
  <si>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</si>
  <si>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</si>
  <si>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</si>
  <si>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</si>
  <si>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</si>
  <si>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</si>
  <si>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</si>
  <si>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</si>
  <si>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</si>
  <si>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</si>
  <si>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</si>
  <si>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</si>
  <si>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</si>
  <si>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</si>
  <si>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</si>
  <si>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</si>
  <si>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</si>
  <si>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</si>
  <si>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</si>
  <si>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</si>
  <si>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</si>
  <si>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</si>
  <si>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</si>
  <si>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</si>
  <si>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</si>
  <si>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</si>
  <si>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</si>
  <si>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</si>
  <si>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</si>
  <si>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</si>
  <si>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</si>
  <si>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</si>
  <si>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</si>
  <si>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</si>
  <si>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</si>
  <si>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</si>
  <si>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</si>
  <si>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</si>
  <si>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</si>
  <si>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</si>
  <si>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</si>
  <si>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</si>
  <si>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</si>
  <si>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</si>
  <si>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</si>
  <si>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</si>
  <si>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</si>
  <si>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</si>
  <si>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</si>
  <si>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</si>
  <si>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</si>
  <si>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</si>
  <si>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</si>
  <si>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</si>
  <si>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</si>
  <si>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</si>
  <si>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</si>
  <si>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</si>
  <si>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</si>
  <si>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</si>
  <si>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</si>
  <si>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</si>
  <si>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</si>
  <si>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</si>
  <si>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</si>
  <si>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</si>
  <si>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</si>
  <si>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</si>
  <si>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</si>
  <si>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</si>
  <si>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</si>
  <si>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</si>
  <si>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</si>
  <si>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</si>
  <si>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</si>
  <si>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</si>
  <si>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</si>
  <si>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</si>
  <si>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</si>
  <si>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</si>
  <si>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</si>
  <si>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</si>
  <si>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</si>
  <si>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</si>
  <si>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</si>
  <si>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</si>
  <si>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</si>
  <si>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</si>
  <si>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</si>
  <si>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</si>
  <si>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</si>
  <si>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</si>
  <si>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</si>
  <si>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</si>
  <si>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</si>
  <si>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</si>
  <si>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</si>
  <si>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</si>
  <si>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</si>
  <si>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</si>
  <si>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</si>
  <si>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</si>
  <si>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</si>
  <si>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</si>
  <si>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</si>
  <si>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</si>
  <si>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</si>
  <si>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</si>
  <si>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</si>
  <si>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</si>
  <si>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</si>
  <si>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</si>
  <si>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</si>
  <si>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</si>
  <si>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</si>
  <si>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</si>
  <si>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</si>
  <si>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</si>
  <si>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</si>
  <si>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</si>
  <si>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</si>
  <si>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</si>
  <si>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</si>
  <si>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</si>
  <si>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</si>
  <si>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</si>
  <si>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</si>
  <si>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</si>
  <si>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</si>
  <si>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</si>
  <si>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</si>
  <si>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</si>
  <si>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</si>
  <si>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</si>
  <si>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</si>
  <si>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</si>
  <si>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</si>
  <si>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</si>
  <si>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</si>
  <si>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</si>
  <si>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</si>
  <si>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</si>
  <si>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</si>
  <si>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</si>
  <si>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</si>
  <si>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</si>
  <si>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</si>
  <si>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</si>
  <si>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</si>
  <si>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</si>
  <si>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</si>
  <si>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</si>
  <si>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</si>
  <si>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</si>
  <si>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</si>
  <si>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</si>
  <si>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</si>
  <si>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</si>
  <si>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</si>
  <si>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</si>
  <si>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</si>
  <si>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</si>
  <si>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</si>
  <si>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</si>
  <si>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</si>
  <si>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</si>
  <si>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</si>
  <si>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</si>
  <si>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</si>
  <si>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</si>
  <si>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</si>
  <si>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</si>
  <si>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</si>
  <si>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</si>
  <si>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</si>
  <si>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</si>
  <si>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</si>
  <si>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</si>
  <si>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</si>
  <si>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</si>
  <si>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</si>
  <si>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</si>
  <si>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</si>
  <si>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</si>
  <si>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</si>
  <si>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</si>
  <si>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</si>
  <si>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</si>
  <si>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</si>
  <si>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</si>
  <si>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</si>
  <si>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</si>
  <si>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</si>
  <si>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</si>
  <si>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</si>
  <si>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</si>
  <si>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</si>
  <si>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</si>
  <si>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</si>
  <si>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</si>
  <si>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</si>
  <si>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</si>
  <si>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</si>
  <si>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</si>
  <si>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</si>
  <si>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</si>
  <si>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</si>
  <si>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</si>
  <si>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</si>
  <si>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</si>
  <si>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</si>
  <si>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</si>
  <si>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</si>
  <si>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</si>
  <si>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</si>
  <si>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</si>
  <si>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</si>
  <si>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</si>
  <si>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</si>
  <si>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</si>
  <si>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</si>
  <si>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</si>
  <si>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</si>
  <si>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</si>
  <si>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</si>
  <si>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</si>
  <si>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</si>
  <si>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</si>
  <si>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</si>
  <si>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</si>
  <si>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</si>
  <si>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</si>
  <si>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</si>
  <si>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</si>
  <si>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</si>
  <si>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</si>
  <si>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</si>
  <si>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</si>
  <si>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</si>
  <si>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</si>
  <si>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</si>
  <si>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</si>
  <si>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</si>
  <si>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</si>
  <si>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</si>
  <si>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</si>
  <si>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</si>
  <si>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</si>
  <si>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</si>
  <si>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</si>
  <si>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</si>
  <si>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</si>
  <si>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</si>
  <si>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</si>
  <si>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</si>
  <si>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</si>
  <si>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</si>
  <si>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</si>
  <si>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</si>
  <si>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</si>
  <si>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</si>
  <si>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</si>
  <si>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</si>
  <si>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</si>
  <si>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</si>
  <si>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</si>
  <si>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</si>
  <si>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</si>
  <si>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</si>
  <si>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</si>
  <si>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</si>
  <si>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</si>
  <si>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</si>
  <si>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</si>
  <si>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</si>
  <si>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</si>
  <si>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</si>
  <si>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</si>
  <si>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</si>
  <si>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</si>
  <si>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</si>
  <si>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</si>
  <si>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</si>
  <si>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</si>
  <si>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</si>
  <si>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</si>
  <si>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</si>
  <si>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</si>
  <si>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</si>
  <si>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</si>
  <si>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</si>
  <si>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</si>
  <si>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</si>
  <si>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</si>
  <si>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</si>
  <si>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</si>
  <si>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</si>
  <si>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</si>
  <si>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</si>
  <si>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</si>
  <si>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</si>
  <si>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</si>
  <si>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</si>
  <si>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</si>
  <si>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</si>
  <si>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</si>
  <si>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</si>
  <si>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</si>
  <si>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</si>
  <si>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</si>
  <si>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</si>
  <si>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</si>
  <si>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</si>
  <si>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</si>
  <si>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</si>
  <si>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</si>
  <si>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</si>
  <si>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</si>
  <si>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</si>
  <si>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</si>
  <si>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</si>
  <si>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</si>
  <si>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</si>
  <si>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</si>
  <si>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</si>
  <si>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</si>
  <si>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</si>
  <si>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</si>
  <si>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</si>
  <si>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</si>
  <si>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</si>
  <si>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</si>
  <si>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</si>
  <si>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</si>
  <si>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</si>
  <si>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</si>
  <si>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</si>
  <si>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</si>
  <si>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</si>
  <si>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</si>
  <si>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</si>
  <si>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</si>
  <si>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</si>
  <si>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</si>
  <si>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</si>
  <si>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</si>
  <si>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</si>
  <si>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</si>
  <si>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</si>
  <si>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</si>
  <si>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</si>
  <si>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</si>
  <si>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</si>
  <si>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</si>
  <si>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</si>
  <si>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</si>
  <si>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</si>
  <si>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</si>
  <si>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</si>
  <si>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</si>
  <si>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</si>
  <si>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</si>
  <si>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</si>
  <si>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</si>
  <si>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</si>
  <si>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</si>
  <si>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</si>
  <si>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</si>
  <si>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</si>
  <si>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</si>
  <si>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</si>
  <si>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</si>
  <si>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</si>
  <si>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</si>
  <si>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</si>
  <si>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</si>
  <si>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</si>
  <si>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</si>
  <si>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</si>
  <si>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</si>
  <si>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</si>
  <si>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</si>
  <si>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</si>
  <si>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</si>
  <si>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</si>
  <si>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</si>
  <si>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</si>
  <si>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</si>
  <si>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</si>
  <si>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</si>
  <si>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</si>
  <si>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</si>
  <si>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</si>
  <si>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</si>
  <si>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</si>
  <si>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</si>
  <si>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</si>
  <si>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</si>
  <si>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</si>
  <si>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</si>
  <si>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</si>
  <si>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</si>
  <si>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</si>
  <si>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</si>
  <si>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</si>
  <si>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</si>
  <si>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</si>
  <si>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</si>
  <si>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</si>
  <si>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</si>
  <si>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</si>
  <si>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</si>
  <si>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</si>
  <si>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</si>
  <si>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</si>
  <si>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</si>
  <si>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</si>
  <si>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</si>
  <si>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</si>
  <si>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</si>
  <si>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</si>
  <si>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</si>
  <si>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</si>
  <si>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</si>
  <si>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</si>
  <si>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</si>
  <si>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</si>
  <si>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</si>
  <si>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</si>
  <si>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</si>
  <si>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</si>
  <si>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</si>
  <si>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</si>
  <si>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</si>
  <si>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</si>
  <si>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</si>
  <si>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</si>
  <si>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</si>
  <si>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</si>
  <si>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</si>
  <si>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</si>
  <si>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</si>
  <si>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</si>
  <si>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</si>
  <si>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</si>
  <si>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</si>
  <si>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</si>
  <si>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</si>
  <si>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</si>
  <si>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</si>
  <si>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</si>
  <si>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</si>
  <si>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</si>
  <si>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</si>
  <si>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</si>
  <si>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</si>
  <si>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</si>
  <si>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</si>
  <si>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</si>
  <si>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</si>
  <si>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</si>
  <si>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</si>
  <si>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</si>
  <si>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</si>
  <si>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</si>
  <si>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</si>
  <si>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</si>
  <si>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</si>
  <si>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</si>
  <si>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</si>
  <si>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</si>
  <si>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</si>
  <si>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</si>
  <si>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</si>
  <si>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</si>
  <si>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</si>
  <si>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</si>
  <si>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</si>
  <si>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</si>
  <si>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</si>
  <si>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</si>
  <si>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</si>
  <si>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</si>
  <si>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</si>
  <si>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</si>
  <si>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</si>
  <si>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</si>
  <si>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</si>
  <si>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</si>
  <si>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</si>
  <si>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</si>
  <si>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</si>
  <si>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</si>
  <si>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</si>
  <si>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</si>
  <si>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</si>
  <si>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</si>
  <si>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</si>
  <si>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</si>
  <si>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</si>
  <si>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</si>
  <si>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</si>
  <si>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</si>
  <si>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</si>
  <si>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</si>
  <si>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</si>
  <si>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</si>
  <si>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</si>
  <si>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</si>
  <si>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</si>
  <si>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</si>
  <si>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</si>
  <si>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</si>
  <si>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</si>
  <si>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</si>
  <si>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</si>
  <si>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</si>
  <si>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</si>
  <si>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</si>
  <si>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</si>
  <si>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</si>
  <si>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</si>
  <si>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</si>
  <si>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</si>
  <si>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</si>
  <si>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</si>
  <si>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</si>
  <si>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</si>
  <si>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</si>
  <si>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</si>
  <si>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</si>
  <si>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</si>
  <si>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</si>
  <si>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</si>
  <si>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</si>
  <si>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</si>
  <si>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</si>
  <si>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</si>
  <si>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</si>
  <si>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</si>
  <si>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</si>
  <si>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</si>
  <si>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</si>
  <si>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</si>
  <si>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</si>
  <si>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</si>
  <si>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</si>
  <si>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</si>
  <si>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</si>
  <si>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</si>
  <si>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</si>
  <si>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</si>
  <si>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</si>
  <si>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</si>
  <si>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</si>
  <si>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</si>
  <si>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</si>
  <si>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</si>
  <si>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</si>
  <si>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</si>
  <si>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</si>
  <si>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</si>
  <si>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</si>
  <si>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</si>
  <si>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</si>
  <si>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</si>
  <si>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</si>
  <si>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</si>
  <si>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</si>
  <si>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</si>
  <si>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</si>
  <si>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</si>
  <si>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</si>
  <si>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</si>
  <si>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</si>
  <si>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</si>
  <si>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</si>
  <si>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</si>
  <si>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</si>
  <si>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</si>
  <si>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</si>
  <si>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</si>
  <si>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</si>
  <si>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</si>
  <si>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</si>
  <si>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</si>
  <si>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</si>
  <si>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</si>
  <si>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</si>
  <si>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</si>
  <si>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</si>
  <si>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</si>
  <si>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</si>
  <si>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</si>
  <si>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</si>
  <si>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</si>
  <si>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</si>
  <si>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</si>
  <si>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</si>
  <si>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</si>
  <si>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</si>
  <si>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</si>
  <si>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</si>
  <si>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</si>
  <si>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</si>
  <si>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</si>
  <si>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</si>
  <si>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</si>
  <si>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</si>
  <si>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</si>
  <si>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</si>
  <si>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</si>
  <si>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</si>
  <si>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</si>
  <si>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</si>
  <si>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</si>
  <si>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</si>
  <si>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</si>
  <si>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</si>
  <si>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</si>
  <si>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</si>
  <si>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</si>
  <si>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</si>
  <si>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</si>
  <si>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</si>
  <si>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</si>
  <si>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</si>
  <si>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</si>
  <si>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</si>
  <si>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</si>
  <si>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</si>
  <si>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</si>
  <si>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</si>
  <si>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</si>
  <si>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</si>
  <si>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</si>
  <si>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</si>
  <si>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</si>
  <si>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</si>
  <si>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</si>
  <si>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</si>
  <si>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</si>
  <si>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</si>
  <si>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</si>
  <si>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</si>
  <si>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</si>
  <si>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</si>
  <si>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</si>
  <si>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</si>
  <si>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</si>
  <si>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</si>
  <si>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</si>
  <si>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</si>
  <si>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</si>
  <si>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</si>
  <si>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</si>
  <si>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</si>
  <si>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</si>
  <si>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</si>
  <si>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</si>
  <si>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</si>
  <si>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</si>
  <si>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</si>
  <si>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</si>
  <si>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</si>
  <si>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</si>
  <si>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</si>
  <si>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</si>
  <si>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</si>
  <si>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</si>
  <si>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</si>
  <si>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</si>
  <si>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</si>
  <si>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</si>
  <si>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</si>
  <si>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</si>
  <si>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</si>
  <si>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</si>
  <si>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</si>
  <si>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</si>
  <si>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</si>
  <si>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</si>
  <si>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</si>
  <si>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</si>
  <si>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</si>
  <si>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</si>
  <si>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</si>
  <si>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</si>
  <si>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</si>
  <si>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</si>
  <si>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</si>
  <si>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</si>
  <si>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</si>
  <si>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</si>
  <si>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</si>
  <si>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</si>
  <si>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</si>
  <si>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</si>
  <si>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</si>
  <si>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</si>
  <si>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</si>
  <si>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</si>
  <si>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</si>
  <si>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</si>
  <si>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</si>
  <si>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</si>
  <si>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</si>
  <si>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</si>
  <si>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</si>
  <si>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</si>
  <si>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</si>
  <si>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</si>
  <si>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</si>
  <si>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</si>
  <si>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</si>
  <si>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</si>
  <si>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</si>
  <si>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</si>
  <si>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</si>
  <si>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</si>
  <si>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</si>
  <si>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</si>
  <si>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</si>
  <si>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</si>
  <si>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</si>
  <si>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</si>
  <si>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</si>
  <si>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</si>
  <si>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</si>
  <si>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</si>
  <si>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</si>
  <si>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</si>
  <si>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</si>
  <si>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</si>
  <si>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</si>
  <si>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</si>
  <si>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</si>
  <si>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</si>
  <si>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</si>
  <si>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</si>
  <si>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</si>
  <si>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</si>
  <si>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</si>
  <si>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</si>
  <si>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</si>
  <si>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</si>
  <si>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</si>
  <si>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</si>
  <si>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</si>
  <si>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</si>
  <si>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</si>
  <si>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</si>
  <si>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</si>
  <si>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</si>
  <si>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</si>
  <si>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</si>
  <si>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</si>
  <si>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</si>
  <si>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</si>
  <si>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</si>
  <si>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</si>
  <si>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</si>
  <si>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</si>
  <si>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</si>
  <si>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</si>
  <si>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</si>
  <si>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</si>
  <si>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</si>
  <si>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</si>
  <si>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</si>
  <si>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</si>
  <si>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</si>
  <si>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</si>
  <si>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</si>
  <si>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</si>
  <si>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</si>
  <si>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</si>
  <si>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</si>
  <si>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</si>
  <si>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</si>
  <si>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</si>
  <si>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</si>
  <si>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</si>
  <si>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</si>
  <si>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</si>
  <si>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</si>
  <si>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</si>
  <si>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</si>
  <si>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</si>
  <si>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</si>
  <si>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</si>
  <si>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</si>
  <si>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</si>
  <si>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</si>
  <si>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</si>
  <si>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</si>
  <si>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</si>
  <si>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</si>
  <si>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</si>
  <si>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</si>
  <si>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</si>
  <si>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</si>
  <si>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</si>
  <si>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</si>
  <si>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</si>
  <si>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</si>
  <si>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</si>
  <si>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</si>
  <si>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</si>
  <si>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</si>
  <si>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</si>
  <si>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</si>
  <si>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</si>
  <si>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</si>
  <si>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</si>
  <si>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</si>
  <si>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</si>
  <si>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</si>
  <si>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</si>
  <si>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</si>
  <si>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</si>
  <si>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</si>
  <si>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</si>
  <si>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</si>
  <si>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</si>
  <si>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</si>
  <si>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</si>
  <si>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</si>
  <si>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</si>
  <si>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</si>
  <si>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</si>
  <si>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</si>
  <si>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</si>
  <si>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</si>
  <si>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</si>
  <si>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</si>
  <si>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</si>
  <si>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</si>
  <si>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</si>
  <si>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</si>
  <si>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</si>
  <si>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</si>
  <si>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</si>
  <si>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</si>
  <si>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</si>
  <si>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</si>
  <si>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</si>
  <si>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</si>
  <si>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</si>
  <si>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</si>
  <si>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</si>
  <si>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</si>
  <si>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</si>
  <si>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</si>
  <si>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</si>
  <si>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</si>
  <si>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</si>
  <si>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</si>
  <si>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</si>
  <si>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</si>
  <si>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</si>
  <si>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</si>
  <si>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</si>
  <si>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</si>
  <si>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</si>
  <si>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</si>
  <si>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</si>
  <si>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</si>
  <si>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</si>
  <si>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</si>
  <si>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</si>
  <si>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</si>
  <si>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</si>
  <si>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</si>
  <si>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</si>
  <si>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</si>
  <si>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</si>
  <si>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</si>
  <si>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</si>
  <si>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</si>
  <si>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</si>
  <si>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</si>
  <si>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</si>
  <si>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</si>
  <si>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</si>
  <si>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</si>
  <si>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</si>
  <si>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</si>
  <si>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</si>
  <si>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</si>
  <si>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</si>
  <si>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</si>
  <si>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</si>
  <si>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</si>
  <si>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</si>
  <si>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</si>
  <si>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</si>
  <si>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</si>
  <si>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</si>
  <si>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</si>
  <si>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</si>
  <si>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</si>
  <si>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</si>
  <si>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</si>
  <si>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</si>
  <si>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</si>
  <si>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</si>
  <si>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</si>
  <si>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</si>
  <si>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</si>
  <si>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</si>
  <si>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</si>
  <si>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</si>
  <si>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</si>
  <si>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</si>
  <si>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</si>
  <si>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</si>
  <si>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</si>
  <si>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</si>
  <si>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</si>
  <si>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</si>
  <si>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</si>
  <si>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</si>
  <si>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</si>
  <si>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</si>
  <si>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</si>
  <si>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</si>
  <si>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</si>
  <si>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</si>
  <si>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</si>
  <si>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</si>
  <si>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</si>
  <si>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</si>
  <si>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</si>
  <si>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</si>
  <si>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</si>
  <si>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</si>
  <si>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</si>
  <si>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</si>
  <si>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</si>
  <si>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</si>
  <si>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</si>
  <si>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</si>
  <si>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</si>
  <si>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</si>
  <si>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</si>
  <si>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</si>
  <si>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</si>
  <si>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</si>
  <si>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</si>
  <si>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</si>
  <si>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</si>
  <si>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</si>
  <si>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</si>
  <si>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</si>
  <si>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</si>
  <si>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</si>
  <si>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</si>
  <si>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</si>
  <si>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</si>
  <si>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</si>
  <si>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</si>
  <si>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</si>
  <si>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</si>
  <si>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</si>
  <si>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</si>
  <si>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</si>
  <si>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</si>
  <si>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</si>
  <si>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</si>
  <si>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</si>
  <si>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</si>
  <si>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</si>
  <si>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</si>
  <si>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</si>
  <si>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</si>
  <si>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</si>
  <si>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</si>
  <si>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</si>
  <si>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</si>
  <si>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</si>
  <si>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</si>
  <si>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</si>
  <si>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</si>
  <si>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</si>
  <si>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</si>
  <si>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</si>
  <si>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</si>
  <si>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</si>
  <si>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</si>
  <si>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</si>
  <si>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</si>
  <si>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</si>
  <si>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</si>
  <si>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</si>
  <si>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</si>
  <si>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</si>
  <si>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</si>
  <si>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</si>
  <si>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</si>
  <si>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</si>
  <si>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</si>
  <si>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</si>
  <si>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</si>
  <si>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</si>
  <si>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</si>
  <si>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</si>
  <si>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</si>
  <si>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</si>
  <si>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</si>
  <si>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</si>
  <si>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</si>
  <si>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</si>
  <si>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</si>
  <si>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</si>
  <si>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</si>
  <si>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</si>
  <si>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</si>
  <si>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</si>
  <si>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</si>
  <si>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</si>
  <si>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</si>
  <si>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</si>
  <si>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</si>
  <si>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</si>
  <si>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</si>
  <si>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</si>
  <si>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</si>
  <si>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</si>
  <si>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</si>
  <si>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</si>
  <si>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</si>
  <si>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</si>
  <si>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</si>
  <si>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</si>
  <si>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</si>
  <si>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</si>
  <si>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</si>
  <si>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</si>
  <si>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</si>
  <si>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</si>
  <si>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</si>
  <si>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</si>
  <si>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</si>
  <si>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</si>
  <si>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</si>
  <si>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</si>
  <si>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</si>
  <si>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</si>
  <si>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</si>
  <si>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</si>
  <si>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</si>
  <si>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</si>
  <si>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</si>
  <si>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</si>
  <si>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</si>
  <si>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</si>
  <si>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</si>
  <si>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</si>
  <si>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</si>
  <si>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</si>
  <si>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</si>
  <si>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</si>
  <si>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</si>
  <si>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</si>
  <si>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</si>
  <si>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</si>
  <si>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</si>
  <si>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</si>
  <si>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</si>
  <si>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</si>
  <si>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</si>
  <si>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</si>
  <si>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</si>
  <si>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</si>
  <si>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</si>
  <si>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</si>
  <si>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</si>
  <si>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</si>
  <si>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</si>
  <si>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</si>
  <si>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</si>
  <si>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</si>
  <si>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</si>
  <si>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</si>
  <si>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</si>
  <si>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</si>
  <si>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</si>
  <si>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</si>
  <si>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</si>
  <si>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</si>
  <si>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</si>
  <si>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</si>
  <si>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</si>
  <si>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</si>
  <si>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</si>
  <si>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</si>
  <si>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</si>
  <si>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</si>
  <si>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</si>
  <si>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</si>
  <si>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</si>
  <si>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</si>
  <si>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</si>
  <si>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</si>
  <si>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</si>
  <si>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</si>
  <si>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</si>
  <si>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</si>
  <si>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</si>
  <si>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</si>
  <si>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</si>
  <si>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</si>
  <si>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</si>
  <si>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</si>
  <si>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</si>
  <si>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</si>
  <si>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</si>
  <si>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</si>
  <si>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</si>
  <si>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</si>
  <si>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</si>
  <si>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</si>
  <si>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</si>
  <si>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</si>
  <si>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</si>
  <si>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</si>
  <si>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</si>
  <si>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</si>
  <si>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</si>
  <si>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</si>
  <si>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</si>
  <si>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</si>
  <si>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</si>
  <si>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</si>
  <si>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</si>
  <si>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</si>
  <si>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</si>
  <si>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</si>
  <si>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</si>
  <si>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</si>
  <si>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</si>
  <si>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</si>
  <si>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</si>
  <si>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</si>
  <si>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</si>
  <si>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</si>
  <si>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</si>
  <si>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</si>
  <si>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</si>
  <si>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</si>
  <si>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</si>
  <si>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</si>
  <si>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</si>
  <si>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</si>
  <si>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</si>
  <si>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</si>
  <si>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</si>
  <si>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</si>
  <si>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</si>
  <si>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</si>
  <si>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</si>
  <si>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</si>
  <si>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</si>
  <si>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</si>
  <si>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</si>
  <si>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</si>
  <si>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</si>
  <si>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</si>
  <si>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</si>
  <si>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</si>
  <si>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</si>
  <si>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</si>
  <si>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</si>
  <si>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</si>
  <si>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</si>
  <si>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</si>
  <si>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</si>
  <si>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</si>
  <si>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</si>
  <si>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</si>
  <si>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</si>
  <si>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</si>
  <si>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</si>
  <si>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</si>
  <si>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</si>
  <si>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</si>
  <si>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</si>
  <si>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</si>
  <si>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</si>
  <si>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</si>
  <si>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</si>
  <si>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</si>
  <si>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</si>
  <si>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</si>
  <si>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</si>
  <si>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</si>
  <si>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</si>
  <si>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</si>
  <si>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</si>
  <si>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</si>
  <si>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</si>
  <si>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</si>
  <si>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</si>
  <si>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</si>
  <si>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</si>
  <si>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</si>
  <si>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</si>
  <si>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</si>
  <si>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</si>
  <si>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</si>
  <si>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</si>
  <si>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</si>
  <si>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</si>
  <si>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</si>
  <si>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</si>
  <si>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</si>
  <si>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</si>
  <si>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</si>
  <si>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</si>
  <si>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</si>
  <si>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</si>
  <si>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</si>
  <si>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</si>
  <si>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</si>
  <si>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</si>
  <si>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</si>
  <si>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</si>
  <si>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</si>
  <si>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</si>
  <si>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</si>
  <si>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</si>
  <si>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</si>
  <si>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</si>
  <si>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</si>
  <si>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</si>
  <si>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</si>
  <si>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</si>
  <si>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</si>
  <si>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</si>
  <si>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</si>
  <si>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</si>
  <si>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</si>
  <si>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</si>
  <si>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</si>
  <si>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</si>
  <si>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</si>
  <si>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</si>
  <si>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</si>
  <si>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</si>
  <si>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</si>
  <si>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</si>
  <si>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</si>
  <si>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</si>
  <si>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</si>
  <si>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</si>
  <si>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</si>
  <si>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</si>
  <si>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</si>
  <si>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</si>
  <si>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</si>
  <si>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</si>
  <si>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</si>
  <si>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</si>
  <si>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</si>
  <si>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</si>
  <si>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</si>
  <si>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</si>
  <si>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</si>
  <si>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</si>
  <si>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</si>
  <si>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</si>
  <si>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</si>
  <si>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</si>
  <si>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</si>
  <si>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</si>
  <si>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</si>
  <si>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</si>
  <si>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</si>
  <si>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</si>
  <si>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</si>
  <si>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</si>
  <si>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</si>
  <si>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</si>
  <si>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</si>
  <si>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</si>
  <si>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</si>
  <si>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</si>
  <si>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</si>
  <si>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</si>
  <si>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</si>
  <si>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</si>
  <si>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</si>
  <si>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</si>
  <si>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</si>
  <si>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</si>
  <si>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</si>
  <si>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</si>
  <si>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</si>
  <si>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</si>
  <si>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</si>
  <si>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</si>
  <si>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</si>
  <si>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</si>
  <si>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</si>
  <si>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</si>
  <si>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</si>
  <si>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</si>
  <si>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</si>
  <si>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</si>
  <si>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</si>
  <si>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</si>
  <si>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</si>
  <si>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</si>
  <si>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</si>
  <si>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</si>
  <si>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</si>
  <si>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</si>
  <si>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</si>
  <si>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</si>
  <si>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</si>
  <si>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</si>
  <si>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</si>
  <si>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</si>
  <si>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</si>
  <si>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</si>
  <si>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</si>
  <si>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</si>
  <si>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</si>
  <si>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</si>
  <si>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</si>
  <si>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</si>
  <si>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</si>
  <si>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</si>
  <si>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</si>
  <si>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</si>
  <si>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</si>
  <si>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</si>
  <si>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</si>
  <si>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</si>
  <si>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</si>
  <si>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</si>
  <si>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</si>
  <si>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</si>
  <si>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</si>
  <si>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</si>
  <si>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</si>
  <si>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</si>
  <si>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</si>
  <si>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</si>
  <si>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</si>
  <si>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</si>
  <si>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</si>
  <si>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</si>
  <si>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</si>
  <si>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</si>
  <si>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</si>
  <si>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</si>
  <si>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</si>
  <si>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</si>
  <si>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</si>
  <si>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</si>
  <si>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</si>
  <si>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</si>
  <si>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</si>
  <si>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</si>
  <si>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</si>
  <si>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</si>
  <si>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</si>
  <si>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</si>
  <si>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</si>
  <si>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</si>
  <si>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</si>
  <si>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</si>
  <si>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</si>
  <si>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</si>
  <si>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</si>
  <si>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</si>
  <si>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</si>
  <si>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</si>
  <si>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</si>
  <si>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</si>
  <si>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</si>
  <si>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</si>
  <si>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</si>
  <si>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</si>
  <si>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</si>
  <si>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</si>
  <si>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</si>
  <si>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</si>
  <si>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</si>
  <si>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</si>
  <si>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</si>
  <si>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</si>
  <si>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</si>
  <si>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</si>
  <si>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</si>
  <si>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</si>
  <si>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</si>
  <si>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</si>
  <si>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</si>
  <si>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</si>
  <si>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</si>
  <si>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</si>
  <si>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</si>
  <si>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</si>
  <si>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</si>
  <si>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</si>
  <si>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</si>
  <si>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</si>
  <si>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</si>
  <si>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</si>
  <si>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</si>
  <si>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</si>
  <si>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</si>
  <si>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</si>
  <si>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</si>
  <si>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</si>
  <si>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</si>
  <si>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</si>
  <si>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</si>
  <si>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</si>
  <si>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</si>
  <si>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</si>
  <si>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</si>
  <si>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</si>
  <si>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</si>
  <si>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</si>
  <si>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</si>
  <si>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</si>
  <si>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</si>
  <si>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</si>
  <si>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</si>
  <si>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</si>
  <si>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</si>
  <si>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</si>
  <si>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</si>
  <si>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</si>
  <si>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</si>
  <si>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</si>
  <si>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</si>
  <si>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</si>
  <si>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</si>
  <si>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</si>
  <si>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</si>
  <si>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</si>
  <si>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</si>
  <si>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</si>
  <si>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</si>
  <si>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</si>
  <si>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</si>
  <si>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</si>
  <si>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</si>
  <si>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</si>
  <si>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</si>
  <si>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</si>
  <si>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</si>
  <si>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</si>
  <si>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</si>
  <si>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</si>
  <si>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</si>
  <si>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</si>
  <si>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</si>
  <si>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</si>
  <si>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</si>
  <si>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</si>
  <si>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</si>
  <si>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</si>
  <si>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</si>
  <si>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</si>
  <si>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</si>
  <si>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</si>
  <si>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</si>
  <si>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</si>
  <si>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</si>
  <si>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</si>
  <si>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</si>
  <si>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</si>
  <si>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</si>
  <si>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</si>
  <si>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</si>
  <si>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</si>
  <si>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</si>
  <si>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</si>
  <si>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</si>
  <si>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</si>
  <si>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</si>
  <si>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</si>
  <si>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</si>
  <si>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</si>
  <si>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</si>
  <si>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</si>
  <si>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</si>
  <si>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</si>
  <si>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</si>
  <si>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</si>
  <si>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</si>
  <si>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</si>
  <si>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</si>
  <si>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</si>
  <si>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</si>
  <si>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</si>
  <si>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</si>
  <si>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</si>
  <si>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</si>
  <si>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</si>
  <si>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</si>
  <si>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</si>
  <si>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</si>
  <si>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</si>
  <si>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</si>
  <si>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</si>
  <si>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</si>
  <si>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</si>
  <si>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</si>
  <si>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</si>
  <si>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</si>
  <si>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</si>
  <si>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</si>
  <si>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</si>
  <si>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</si>
  <si>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</si>
  <si>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</si>
  <si>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</si>
  <si>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</si>
  <si>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</si>
  <si>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</si>
  <si>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</si>
  <si>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</si>
  <si>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</si>
  <si>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</si>
  <si>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</si>
  <si>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</si>
  <si>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</si>
  <si>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</si>
  <si>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</si>
  <si>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</si>
  <si>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</si>
  <si>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</si>
  <si>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</si>
  <si>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</si>
  <si>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</si>
  <si>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</si>
  <si>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</si>
  <si>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</si>
  <si>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</si>
  <si>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</si>
  <si>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</si>
  <si>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</si>
  <si>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</si>
  <si>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</si>
  <si>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</si>
  <si>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</si>
  <si>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</si>
  <si>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</si>
  <si>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</si>
  <si>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</si>
  <si>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</si>
  <si>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</si>
  <si>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</si>
  <si>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</si>
  <si>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</si>
  <si>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</si>
  <si>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</si>
  <si>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</si>
  <si>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</si>
  <si>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</si>
  <si>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</si>
  <si>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</si>
  <si>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</si>
  <si>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</si>
  <si>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</si>
  <si>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</si>
  <si>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</si>
  <si>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</si>
  <si>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</si>
  <si>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</si>
  <si>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</si>
  <si>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</si>
  <si>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</si>
  <si>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</si>
  <si>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</si>
  <si>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</si>
  <si>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</si>
  <si>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</si>
  <si>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</si>
  <si>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</si>
  <si>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</si>
  <si>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</si>
  <si>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</si>
  <si>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</si>
  <si>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</si>
  <si>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</si>
  <si>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</si>
  <si>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</si>
  <si>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</si>
  <si>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</si>
  <si>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</si>
  <si>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</si>
  <si>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</si>
  <si>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</si>
  <si>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</si>
  <si>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</si>
  <si>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</si>
  <si>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</si>
  <si>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</si>
  <si>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</si>
  <si>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</si>
  <si>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</si>
  <si>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</si>
  <si>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</si>
  <si>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</si>
  <si>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</si>
  <si>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</si>
  <si>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</si>
  <si>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</si>
  <si>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</si>
  <si>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</si>
  <si>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</si>
  <si>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</si>
  <si>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</si>
  <si>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</si>
  <si>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</si>
  <si>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</si>
  <si>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</si>
  <si>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</si>
  <si>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</si>
  <si>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</si>
  <si>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</si>
  <si>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</si>
  <si>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</si>
  <si>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</si>
  <si>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</si>
  <si>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</si>
  <si>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</si>
  <si>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</si>
  <si>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</si>
  <si>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</si>
  <si>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</si>
  <si>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</si>
  <si>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</si>
  <si>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</si>
  <si>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</si>
  <si>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</si>
  <si>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</si>
  <si>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</si>
  <si>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</si>
  <si>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</si>
  <si>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</si>
  <si>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</si>
  <si>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</si>
  <si>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</si>
  <si>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</si>
  <si>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</si>
  <si>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</si>
  <si>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</si>
  <si>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</si>
  <si>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</si>
  <si>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</si>
  <si>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</si>
  <si>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</si>
  <si>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</si>
  <si>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</si>
  <si>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</si>
  <si>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</si>
  <si>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</si>
  <si>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</si>
  <si>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</si>
  <si>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</si>
  <si>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</si>
  <si>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</si>
  <si>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</si>
  <si>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</si>
  <si>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</si>
  <si>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</si>
  <si>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</si>
  <si>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</si>
  <si>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</si>
  <si>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</si>
  <si>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</si>
  <si>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</si>
  <si>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</si>
  <si>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</si>
  <si>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</si>
  <si>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</si>
  <si>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</si>
  <si>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</si>
  <si>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</si>
  <si>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</si>
  <si>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</si>
  <si>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</si>
  <si>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</si>
  <si>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</si>
  <si>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</si>
  <si>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</si>
  <si>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</si>
  <si>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</si>
  <si>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</si>
  <si>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</si>
  <si>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</si>
  <si>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</si>
  <si>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</si>
  <si>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</si>
  <si>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</si>
  <si>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</si>
  <si>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</si>
  <si>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</si>
  <si>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</si>
  <si>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</si>
  <si>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</si>
  <si>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</si>
  <si>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</si>
  <si>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</si>
  <si>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</si>
  <si>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</si>
  <si>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</si>
  <si>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</si>
  <si>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</si>
  <si>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</si>
  <si>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</si>
  <si>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</si>
  <si>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</si>
  <si>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</si>
  <si>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</si>
  <si>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</si>
  <si>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</si>
  <si>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</si>
  <si>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</si>
  <si>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</si>
  <si>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</si>
  <si>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</si>
  <si>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</si>
  <si>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</si>
  <si>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</si>
  <si>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</si>
  <si>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</si>
  <si>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</si>
  <si>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</si>
  <si>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</si>
  <si>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</si>
  <si>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</si>
  <si>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</si>
  <si>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</si>
  <si>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</si>
  <si>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</si>
  <si>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</si>
  <si>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</si>
  <si>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</si>
  <si>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</si>
  <si>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</si>
  <si>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</si>
  <si>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</si>
  <si>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</si>
  <si>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</si>
  <si>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</si>
  <si>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</si>
  <si>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</si>
  <si>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</si>
  <si>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</si>
  <si>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</si>
  <si>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</si>
  <si>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</si>
  <si>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</si>
  <si>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</si>
  <si>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</si>
  <si>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</si>
  <si>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</si>
  <si>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</si>
  <si>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</si>
  <si>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</si>
  <si>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</si>
  <si>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</si>
  <si>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</si>
  <si>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</si>
  <si>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</si>
  <si>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</si>
  <si>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</si>
  <si>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</si>
  <si>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</si>
  <si>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</si>
  <si>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</si>
  <si>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</si>
  <si>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</si>
  <si>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</si>
  <si>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</si>
  <si>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</si>
  <si>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</si>
  <si>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</si>
  <si>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</si>
  <si>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</si>
  <si>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</si>
  <si>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</si>
  <si>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</si>
  <si>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</si>
  <si>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</si>
  <si>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</si>
  <si>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</si>
  <si>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</si>
  <si>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</si>
  <si>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</si>
  <si>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</si>
  <si>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</si>
  <si>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</si>
  <si>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</si>
  <si>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</si>
  <si>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</si>
  <si>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</si>
  <si>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</si>
  <si>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</si>
  <si>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</si>
  <si>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</si>
  <si>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</si>
  <si>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</si>
  <si>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</si>
  <si>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</si>
  <si>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</si>
  <si>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</si>
  <si>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</si>
  <si>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</si>
  <si>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</si>
  <si>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</si>
  <si>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</si>
  <si>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</si>
  <si>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</si>
  <si>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</si>
  <si>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</si>
  <si>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</si>
  <si>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</si>
  <si>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</si>
  <si>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</si>
  <si>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</si>
  <si>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</si>
  <si>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</si>
  <si>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</si>
  <si>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</si>
  <si>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</si>
  <si>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</si>
  <si>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</si>
  <si>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</si>
  <si>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</si>
  <si>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</si>
  <si>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</si>
  <si>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</si>
  <si>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</si>
  <si>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</si>
  <si>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</si>
  <si>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</si>
  <si>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</si>
  <si>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</si>
  <si>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</si>
  <si>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</si>
  <si>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</si>
  <si>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</si>
  <si>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</si>
  <si>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</si>
  <si>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</si>
  <si>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</si>
  <si>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</si>
  <si>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</si>
  <si>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</si>
  <si>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</si>
  <si>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</si>
  <si>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</si>
  <si>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</si>
  <si>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</si>
  <si>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</si>
  <si>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</si>
  <si>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</si>
  <si>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</si>
  <si>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</si>
  <si>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</si>
  <si>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</si>
  <si>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</si>
  <si>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</si>
  <si>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</si>
  <si>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</si>
  <si>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</si>
  <si>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</si>
  <si>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</si>
  <si>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</si>
  <si>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</si>
  <si>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</si>
  <si>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</si>
  <si>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</si>
  <si>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</si>
  <si>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</si>
  <si>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</si>
  <si>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</si>
  <si>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</si>
  <si>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</si>
  <si>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</si>
  <si>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</si>
  <si>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</si>
  <si>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</si>
  <si>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</si>
  <si>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</si>
  <si>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</si>
  <si>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</si>
  <si>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</si>
  <si>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</si>
  <si>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</si>
  <si>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</si>
  <si>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</si>
  <si>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</si>
  <si>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</si>
  <si>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</si>
  <si>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</si>
  <si>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</si>
  <si>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</si>
  <si>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</si>
  <si>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</si>
  <si>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</si>
  <si>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</si>
  <si>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</si>
  <si>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</si>
  <si>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</si>
  <si>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</si>
  <si>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</si>
  <si>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</si>
  <si>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</si>
  <si>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</si>
  <si>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</si>
  <si>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</si>
  <si>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</si>
  <si>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</si>
  <si>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</si>
  <si>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</si>
  <si>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</si>
  <si>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</si>
  <si>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</si>
  <si>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</si>
  <si>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</si>
  <si>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</si>
  <si>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</si>
  <si>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</si>
  <si>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</si>
  <si>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</si>
  <si>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</si>
  <si>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</si>
  <si>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</si>
  <si>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</si>
  <si>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</si>
  <si>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</si>
  <si>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</si>
  <si>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</si>
  <si>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</si>
  <si>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</si>
  <si>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</si>
  <si>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</si>
  <si>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</si>
  <si>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</si>
  <si>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</si>
  <si>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</si>
  <si>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</si>
  <si>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</si>
  <si>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</si>
  <si>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</si>
  <si>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</si>
  <si>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</si>
  <si>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</si>
  <si>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</si>
  <si>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</si>
  <si>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</si>
  <si>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</si>
  <si>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</si>
  <si>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</si>
  <si>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</si>
  <si>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</si>
  <si>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</si>
  <si>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</si>
  <si>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</si>
  <si>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</si>
  <si>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</si>
  <si>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</si>
  <si>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</si>
  <si>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</si>
  <si>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</si>
  <si>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</si>
  <si>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</si>
  <si>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</si>
  <si>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</si>
  <si>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</si>
  <si>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</si>
  <si>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</si>
  <si>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</si>
  <si>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</si>
  <si>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</si>
  <si>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</si>
  <si>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</si>
  <si>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</si>
  <si>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</si>
  <si>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</si>
  <si>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</si>
  <si>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</si>
  <si>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</si>
  <si>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</si>
  <si>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</si>
  <si>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</si>
  <si>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</si>
  <si>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</si>
  <si>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</si>
  <si>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</si>
  <si>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</si>
  <si>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</si>
  <si>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</si>
  <si>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</si>
  <si>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</si>
  <si>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</si>
  <si>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</si>
  <si>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</si>
  <si>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</si>
  <si>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</si>
  <si>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</si>
  <si>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</si>
  <si>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</si>
  <si>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</si>
  <si>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</si>
  <si>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</si>
  <si>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</si>
  <si>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</si>
  <si>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</si>
  <si>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</si>
  <si>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</si>
  <si>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</si>
  <si>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</si>
  <si>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</si>
  <si>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</si>
  <si>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</si>
  <si>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</si>
  <si>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</si>
  <si>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</si>
  <si>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</si>
  <si>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</si>
  <si>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</si>
  <si>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</si>
  <si>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</si>
  <si>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</si>
  <si>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</si>
  <si>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</si>
  <si>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</si>
  <si>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</si>
  <si>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</si>
  <si>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</si>
  <si>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</si>
  <si>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</si>
  <si>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</si>
  <si>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</si>
  <si>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</si>
  <si>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</si>
  <si>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</si>
  <si>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</si>
  <si>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</si>
  <si>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</si>
  <si>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</si>
  <si>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</si>
  <si>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</si>
  <si>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</si>
  <si>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</si>
  <si>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</si>
  <si>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</si>
  <si>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</si>
  <si>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</si>
  <si>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</si>
  <si>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</si>
  <si>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</si>
  <si>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</si>
  <si>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</si>
  <si>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</si>
  <si>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</si>
  <si>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</si>
  <si>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</si>
  <si>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</si>
  <si>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</si>
  <si>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</si>
  <si>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</si>
  <si>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</si>
  <si>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</si>
  <si>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</si>
  <si>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</si>
  <si>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</si>
  <si>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</si>
  <si>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</si>
  <si>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</si>
  <si>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</si>
  <si>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</si>
  <si>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</si>
  <si>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</si>
  <si>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</si>
  <si>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</si>
  <si>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</si>
  <si>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</si>
  <si>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</si>
  <si>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</si>
  <si>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</si>
  <si>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</si>
  <si>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</si>
  <si>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</si>
  <si>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</si>
  <si>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</si>
  <si>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</si>
  <si>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</si>
  <si>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</si>
  <si>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</si>
  <si>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</si>
  <si>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</si>
  <si>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</si>
  <si>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</si>
  <si>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</si>
  <si>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</si>
  <si>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</si>
  <si>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</si>
  <si>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</si>
  <si>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</si>
  <si>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</si>
  <si>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</si>
  <si>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</si>
  <si>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</si>
  <si>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</si>
  <si>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</si>
  <si>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</si>
  <si>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</si>
  <si>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</si>
  <si>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</si>
  <si>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</si>
  <si>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</si>
  <si>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</si>
  <si>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</si>
  <si>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</si>
  <si>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</si>
  <si>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</si>
  <si>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</si>
  <si>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</si>
  <si>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</si>
  <si>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</si>
  <si>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</si>
  <si>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</si>
  <si>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</si>
  <si>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</si>
  <si>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</si>
  <si>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</si>
  <si>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</si>
  <si>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</si>
  <si>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</si>
  <si>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</si>
  <si>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</si>
  <si>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</si>
  <si>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</si>
  <si>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</si>
  <si>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</si>
  <si>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</si>
  <si>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</si>
  <si>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</si>
  <si>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</si>
  <si>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</si>
  <si>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</si>
  <si>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</si>
  <si>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</si>
  <si>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</si>
  <si>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</si>
  <si>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</si>
  <si>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</si>
  <si>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</si>
  <si>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</si>
  <si>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</si>
  <si>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</si>
  <si>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</si>
  <si>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</si>
  <si>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</si>
  <si>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</si>
  <si>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</si>
  <si>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</si>
  <si>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</si>
  <si>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</si>
  <si>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</si>
  <si>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</si>
  <si>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</si>
  <si>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</si>
  <si>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</si>
  <si>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</si>
  <si>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</si>
  <si>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</si>
  <si>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</si>
  <si>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</si>
  <si>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</si>
  <si>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</si>
  <si>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</si>
  <si>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</si>
  <si>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</si>
  <si>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</si>
  <si>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</si>
  <si>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</si>
  <si>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</si>
  <si>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</si>
  <si>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</si>
  <si>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</si>
  <si>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</si>
  <si>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</si>
  <si>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</si>
  <si>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</si>
  <si>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</si>
  <si>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</si>
  <si>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</si>
  <si>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</si>
  <si>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</si>
  <si>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</si>
  <si>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</si>
  <si>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</si>
  <si>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</si>
  <si>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</si>
  <si>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</si>
  <si>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</si>
  <si>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</si>
  <si>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</si>
  <si>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</si>
  <si>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</si>
  <si>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</si>
  <si>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</si>
  <si>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</si>
  <si>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</si>
  <si>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</si>
  <si>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</si>
  <si>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</si>
  <si>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</si>
  <si>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</si>
  <si>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</si>
  <si>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</si>
  <si>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</si>
  <si>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</si>
  <si>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</si>
  <si>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</si>
  <si>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</si>
  <si>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</si>
  <si>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</si>
  <si>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</si>
  <si>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</si>
  <si>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</si>
  <si>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</si>
  <si>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</si>
  <si>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</si>
  <si>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</si>
  <si>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</si>
  <si>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</si>
  <si>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</si>
  <si>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</si>
  <si>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</si>
  <si>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</si>
  <si>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</si>
  <si>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</si>
  <si>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</si>
  <si>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</si>
  <si>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</si>
  <si>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</si>
  <si>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</si>
  <si>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</si>
  <si>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</si>
  <si>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</si>
  <si>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</si>
  <si>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</si>
  <si>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</si>
  <si>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</si>
  <si>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</si>
  <si>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</si>
  <si>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</si>
  <si>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</si>
  <si>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</si>
  <si>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</si>
  <si>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</si>
  <si>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</si>
  <si>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</si>
  <si>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</si>
  <si>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</si>
  <si>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</si>
  <si>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</si>
  <si>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</si>
  <si>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</si>
  <si>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</si>
  <si>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</si>
  <si>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</si>
  <si>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</si>
  <si>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</si>
  <si>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</si>
  <si>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</si>
  <si>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</si>
  <si>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</si>
  <si>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</si>
  <si>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</si>
  <si>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</si>
  <si>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</si>
  <si>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</si>
  <si>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</si>
  <si>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</si>
  <si>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</si>
  <si>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</si>
  <si>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</si>
  <si>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</si>
  <si>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</si>
  <si>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</si>
  <si>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</si>
  <si>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</si>
  <si>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</si>
  <si>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</si>
  <si>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</si>
  <si>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</si>
  <si>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</si>
  <si>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</si>
  <si>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</si>
  <si>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</si>
  <si>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</si>
  <si>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</si>
  <si>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</si>
  <si>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</si>
  <si>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</si>
  <si>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</si>
  <si>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</si>
  <si>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</si>
  <si>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</si>
  <si>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</si>
  <si>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</si>
  <si>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</si>
  <si>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</si>
  <si>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</si>
  <si>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</si>
  <si>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</si>
  <si>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</si>
  <si>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</si>
  <si>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</si>
  <si>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</si>
  <si>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</si>
  <si>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</si>
  <si>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</si>
  <si>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</si>
  <si>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</si>
  <si>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</si>
  <si>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</si>
  <si>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</si>
  <si>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</si>
  <si>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</si>
  <si>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</si>
  <si>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</si>
  <si>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</si>
  <si>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</si>
  <si>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</si>
  <si>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</si>
  <si>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</si>
  <si>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</si>
  <si>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</si>
  <si>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</si>
  <si>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</si>
  <si>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</si>
  <si>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</si>
  <si>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</si>
  <si>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</si>
  <si>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</si>
  <si>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</si>
  <si>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</si>
  <si>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</si>
  <si>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</si>
  <si>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</si>
  <si>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</si>
  <si>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</si>
  <si>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</si>
  <si>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</si>
  <si>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</si>
  <si>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</si>
  <si>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</si>
  <si>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</si>
  <si>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</si>
  <si>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</si>
  <si>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</si>
  <si>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</si>
  <si>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</si>
  <si>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</si>
  <si>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</si>
  <si>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</si>
  <si>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</si>
  <si>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</si>
  <si>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</si>
  <si>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</si>
  <si>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</si>
  <si>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</si>
  <si>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</si>
  <si>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</si>
  <si>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</si>
  <si>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</si>
  <si>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</si>
  <si>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</si>
  <si>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</si>
  <si>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</si>
  <si>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</si>
  <si>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</si>
  <si>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</si>
  <si>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</si>
  <si>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</si>
  <si>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</si>
  <si>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</si>
  <si>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</si>
  <si>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</si>
  <si>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</si>
  <si>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</si>
  <si>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</si>
  <si>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</si>
  <si>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</si>
  <si>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</si>
  <si>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</si>
  <si>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</si>
  <si>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</si>
  <si>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</si>
  <si>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</si>
  <si>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</si>
  <si>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</si>
  <si>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</si>
  <si>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</si>
  <si>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</si>
  <si>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</si>
  <si>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</si>
  <si>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</si>
  <si>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</si>
  <si>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</si>
  <si>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</si>
  <si>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</si>
  <si>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</si>
  <si>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</si>
  <si>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</si>
  <si>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</si>
  <si>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</si>
  <si>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</si>
  <si>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</si>
  <si>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</si>
  <si>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</si>
  <si>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</si>
  <si>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</si>
  <si>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</si>
  <si>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</si>
  <si>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</si>
  <si>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</si>
  <si>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</si>
  <si>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</si>
  <si>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</si>
  <si>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</si>
  <si>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</si>
  <si>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</si>
  <si>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</si>
  <si>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</si>
  <si>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</si>
  <si>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</si>
  <si>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</si>
  <si>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</si>
  <si>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</si>
  <si>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</si>
  <si>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</si>
  <si>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</si>
  <si>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</si>
  <si>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</si>
  <si>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</si>
  <si>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</si>
  <si>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</si>
  <si>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</si>
  <si>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</si>
  <si>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</si>
  <si>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</si>
  <si>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</si>
  <si>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</si>
  <si>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</si>
  <si>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</si>
  <si>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</si>
  <si>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</si>
  <si>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</si>
  <si>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</si>
  <si>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</si>
  <si>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</si>
  <si>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</si>
  <si>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</si>
  <si>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</si>
  <si>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</si>
  <si>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</si>
  <si>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</si>
  <si>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</si>
  <si>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</si>
  <si>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</si>
  <si>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</si>
  <si>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</si>
  <si>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</si>
  <si>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</si>
  <si>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</si>
  <si>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</si>
  <si>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</si>
  <si>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</si>
  <si>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</si>
  <si>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</si>
  <si>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</si>
  <si>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</si>
  <si>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</si>
  <si>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</si>
  <si>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</si>
  <si>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</si>
  <si>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</si>
  <si>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</si>
  <si>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</si>
  <si>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</si>
  <si>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</si>
  <si>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</si>
  <si>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</si>
  <si>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</si>
  <si>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</si>
  <si>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</si>
  <si>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</si>
  <si>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</si>
  <si>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</si>
  <si>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</si>
  <si>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</si>
  <si>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</si>
  <si>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</si>
  <si>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</si>
  <si>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</si>
  <si>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</si>
  <si>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</si>
  <si>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</si>
  <si>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</si>
  <si>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</si>
  <si>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</si>
  <si>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</si>
  <si>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</si>
  <si>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</si>
  <si>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</si>
  <si>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</si>
  <si>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</si>
  <si>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</si>
  <si>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</si>
  <si>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</si>
  <si>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</si>
  <si>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</si>
  <si>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</si>
  <si>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</si>
  <si>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</si>
  <si>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</si>
  <si>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</si>
  <si>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</si>
  <si>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</si>
  <si>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</si>
  <si>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</si>
  <si>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</si>
  <si>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</si>
  <si>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</si>
  <si>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</si>
  <si>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</si>
  <si>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</si>
  <si>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</si>
  <si>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</si>
  <si>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</si>
  <si>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</si>
  <si>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</si>
  <si>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</si>
  <si>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</si>
  <si>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</si>
  <si>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</si>
  <si>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</si>
  <si>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</si>
  <si>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</si>
  <si>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</si>
  <si>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</si>
  <si>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</si>
  <si>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</si>
  <si>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</si>
  <si>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</si>
  <si>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</si>
  <si>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</si>
  <si>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</si>
  <si>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</si>
  <si>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</si>
  <si>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</si>
  <si>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</si>
  <si>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</si>
  <si>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</si>
  <si>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</si>
  <si>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</si>
  <si>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</si>
  <si>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</si>
  <si>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</si>
  <si>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</si>
  <si>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</si>
  <si>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</si>
  <si>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</si>
  <si>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</si>
  <si>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</si>
  <si>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</si>
  <si>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</si>
  <si>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</si>
  <si>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</si>
  <si>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</si>
  <si>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</si>
  <si>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</si>
  <si>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</si>
  <si>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</si>
  <si>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</si>
  <si>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</si>
  <si>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</si>
  <si>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</si>
  <si>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</si>
  <si>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</si>
  <si>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</si>
  <si>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</si>
  <si>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</si>
  <si>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</si>
  <si>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</si>
  <si>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</si>
  <si>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</si>
  <si>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</si>
  <si>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</si>
  <si>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</si>
  <si>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</si>
  <si>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</si>
  <si>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</si>
  <si>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</si>
  <si>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</si>
  <si>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</si>
  <si>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</si>
  <si>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</si>
  <si>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</si>
  <si>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</si>
  <si>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</si>
  <si>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</si>
  <si>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</si>
  <si>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</si>
  <si>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</si>
  <si>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</si>
  <si>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</si>
  <si>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</si>
  <si>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</si>
  <si>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</si>
  <si>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</si>
  <si>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</si>
  <si>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</si>
  <si>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</si>
  <si>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</si>
  <si>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</si>
  <si>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</si>
  <si>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</si>
  <si>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</si>
  <si>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</si>
  <si>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</si>
  <si>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</si>
  <si>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</si>
  <si>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</si>
  <si>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</si>
  <si>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</si>
  <si>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</si>
  <si>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</si>
  <si>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</si>
  <si>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</si>
  <si>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</si>
  <si>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</si>
  <si>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</si>
  <si>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</si>
  <si>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</si>
  <si>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</si>
  <si>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</si>
  <si>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</si>
  <si>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</si>
  <si>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</si>
  <si>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</si>
  <si>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</si>
  <si>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</si>
  <si>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</si>
  <si>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</si>
  <si>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</si>
  <si>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</si>
  <si>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</si>
  <si>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</si>
  <si>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</si>
  <si>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</si>
  <si>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</si>
  <si>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</si>
  <si>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</si>
  <si>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</si>
  <si>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</si>
  <si>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</si>
  <si>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</si>
  <si>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</si>
  <si>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</si>
  <si>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</si>
  <si>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</si>
  <si>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</si>
  <si>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</si>
  <si>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</si>
  <si>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</si>
  <si>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</si>
  <si>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</si>
  <si>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</si>
  <si>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</si>
  <si>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</si>
  <si>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</si>
  <si>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</si>
  <si>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</si>
  <si>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</si>
  <si>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</si>
  <si>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</si>
  <si>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</si>
  <si>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</si>
  <si>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</si>
  <si>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</si>
  <si>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</si>
  <si>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</si>
  <si>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</si>
  <si>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</si>
  <si>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</si>
  <si>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</si>
  <si>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</si>
  <si>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</si>
  <si>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</si>
  <si>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</si>
  <si>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</si>
  <si>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</si>
  <si>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</si>
  <si>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</si>
  <si>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</si>
  <si>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</si>
  <si>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</si>
  <si>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</si>
  <si>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</si>
  <si>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</si>
  <si>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</si>
  <si>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</si>
  <si>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</si>
  <si>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</si>
  <si>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</si>
  <si>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</si>
  <si>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</si>
  <si>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</si>
  <si>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</si>
  <si>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</si>
  <si>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</si>
  <si>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</si>
  <si>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</si>
  <si>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</si>
  <si>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</si>
  <si>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</si>
  <si>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</si>
  <si>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</si>
  <si>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</si>
  <si>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</si>
  <si>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</si>
  <si>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</si>
  <si>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</si>
  <si>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</si>
  <si>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</si>
  <si>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</si>
  <si>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</si>
  <si>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</si>
  <si>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</si>
  <si>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</si>
  <si>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</si>
  <si>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</si>
  <si>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</si>
  <si>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</si>
  <si>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</si>
  <si>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</si>
  <si>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</si>
  <si>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</si>
  <si>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</si>
  <si>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</si>
  <si>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</si>
  <si>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</si>
  <si>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</si>
  <si>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</si>
  <si>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</si>
  <si>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</si>
  <si>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</si>
  <si>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</si>
  <si>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</si>
  <si>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</si>
  <si>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</si>
  <si>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</si>
  <si>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</si>
  <si>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</si>
  <si>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</si>
  <si>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</si>
  <si>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</si>
  <si>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</si>
  <si>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</si>
  <si>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</si>
  <si>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</si>
  <si>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</si>
  <si>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</si>
  <si>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</si>
  <si>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</si>
  <si>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</si>
  <si>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</si>
  <si>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</si>
  <si>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</si>
  <si>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</si>
  <si>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</si>
  <si>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</si>
  <si>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</si>
  <si>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</si>
  <si>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</si>
  <si>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</si>
  <si>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</si>
  <si>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</si>
  <si>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</si>
  <si>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</si>
  <si>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</si>
  <si>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</si>
  <si>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</si>
  <si>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</si>
  <si>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</si>
  <si>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</si>
  <si>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</si>
  <si>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</si>
  <si>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</si>
  <si>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</si>
  <si>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</si>
  <si>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</si>
  <si>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</si>
  <si>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</si>
  <si>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</si>
  <si>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</si>
  <si>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</si>
  <si>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</si>
  <si>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</si>
  <si>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</si>
  <si>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</si>
  <si>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</si>
  <si>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</si>
  <si>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</si>
  <si>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</si>
  <si>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</si>
  <si>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</si>
  <si>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</si>
  <si>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</si>
  <si>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</si>
  <si>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</si>
  <si>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</si>
  <si>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</si>
  <si>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</si>
  <si>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</si>
  <si>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</si>
  <si>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</si>
  <si>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</si>
  <si>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</si>
  <si>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</si>
  <si>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</si>
  <si>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</si>
  <si>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</si>
  <si>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</si>
  <si>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</si>
  <si>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</si>
  <si>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</si>
  <si>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</si>
  <si>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</si>
  <si>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</si>
  <si>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</si>
  <si>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</si>
  <si>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</si>
  <si>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</si>
  <si>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</si>
  <si>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</si>
  <si>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</si>
  <si>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</si>
  <si>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</si>
  <si>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</si>
  <si>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</si>
  <si>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</si>
  <si>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</si>
  <si>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</si>
  <si>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</si>
  <si>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</si>
  <si>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</si>
  <si>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</si>
  <si>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</si>
  <si>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</si>
  <si>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</si>
  <si>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</si>
  <si>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</si>
  <si>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</si>
  <si>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</si>
  <si>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</si>
  <si>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</si>
  <si>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</si>
  <si>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</si>
  <si>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</si>
  <si>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</si>
  <si>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</si>
  <si>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</si>
  <si>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</si>
  <si>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</si>
  <si>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</si>
  <si>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</si>
  <si>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</si>
  <si>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</si>
  <si>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</si>
  <si>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</si>
  <si>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</si>
  <si>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</si>
  <si>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</si>
  <si>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</si>
  <si>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</si>
  <si>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</si>
  <si>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</si>
  <si>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</si>
  <si>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</si>
  <si>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</si>
  <si>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</si>
  <si>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</si>
  <si>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</si>
  <si>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</si>
  <si>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</si>
  <si>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</si>
  <si>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</si>
  <si>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</si>
  <si>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</si>
  <si>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</si>
  <si>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</si>
  <si>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</si>
  <si>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</si>
  <si>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</si>
  <si>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</si>
  <si>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</si>
  <si>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</si>
  <si>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</si>
  <si>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</si>
  <si>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</si>
  <si>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</si>
  <si>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</si>
  <si>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</si>
  <si>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</si>
  <si>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</si>
  <si>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</si>
  <si>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</si>
  <si>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</si>
  <si>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</si>
  <si>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</si>
  <si>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</si>
  <si>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</si>
  <si>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</si>
  <si>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</si>
  <si>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</si>
  <si>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</si>
  <si>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</si>
  <si>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</si>
  <si>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</si>
  <si>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</si>
  <si>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</si>
  <si>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</si>
  <si>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</si>
  <si>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</si>
  <si>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</si>
  <si>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</si>
  <si>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</si>
  <si>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</si>
  <si>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</si>
  <si>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</si>
  <si>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</si>
  <si>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</si>
  <si>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</si>
  <si>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</si>
  <si>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</si>
  <si>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</si>
  <si>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</si>
  <si>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</si>
  <si>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</si>
  <si>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</si>
  <si>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</si>
  <si>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</si>
  <si>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</si>
  <si>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</si>
  <si>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</si>
  <si>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</si>
  <si>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</si>
  <si>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</si>
  <si>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</si>
  <si>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</si>
  <si>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</si>
  <si>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</si>
  <si>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</si>
  <si>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</si>
  <si>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</si>
  <si>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</si>
  <si>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</si>
  <si>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</si>
  <si>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</si>
  <si>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</si>
  <si>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</si>
  <si>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</si>
  <si>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</si>
  <si>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</si>
  <si>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</si>
  <si>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</si>
  <si>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</si>
  <si>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</si>
  <si>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</si>
  <si>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</si>
  <si>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</si>
  <si>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</si>
  <si>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</si>
  <si>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</si>
  <si>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</si>
  <si>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</si>
  <si>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</si>
  <si>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</si>
  <si>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</si>
  <si>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</si>
  <si>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</si>
  <si>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</si>
  <si>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</si>
  <si>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</si>
  <si>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</si>
  <si>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</si>
  <si>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</si>
  <si>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</si>
  <si>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</si>
  <si>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</si>
  <si>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</si>
  <si>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</si>
  <si>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</si>
  <si>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</si>
  <si>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</si>
  <si>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</si>
  <si>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</si>
  <si>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</si>
  <si>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</si>
  <si>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</si>
  <si>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</si>
  <si>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</si>
  <si>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</si>
  <si>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</si>
  <si>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</si>
  <si>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</si>
  <si>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</si>
  <si>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</si>
  <si>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</si>
  <si>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</si>
  <si>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</si>
  <si>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</si>
  <si>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</si>
  <si>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</si>
  <si>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</si>
  <si>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</si>
  <si>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</si>
  <si>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</si>
  <si>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</si>
  <si>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</si>
  <si>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</si>
  <si>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</si>
  <si>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</si>
  <si>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</si>
  <si>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</si>
  <si>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</si>
  <si>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</si>
  <si>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</si>
  <si>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</si>
  <si>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</si>
  <si>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</si>
  <si>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</si>
  <si>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</si>
  <si>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</si>
  <si>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</si>
  <si>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</si>
  <si>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</si>
  <si>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</si>
  <si>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</si>
  <si>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</si>
  <si>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</si>
  <si>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</si>
  <si>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</si>
  <si>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</si>
  <si>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</si>
  <si>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</si>
  <si>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</si>
  <si>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</si>
  <si>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</si>
  <si>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</si>
  <si>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</si>
  <si>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</si>
  <si>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</si>
  <si>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</si>
  <si>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</si>
  <si>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</si>
  <si>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</si>
  <si>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</si>
  <si>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</si>
  <si>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</si>
  <si>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</si>
  <si>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</si>
  <si>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</si>
  <si>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</si>
  <si>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</si>
  <si>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</si>
  <si>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</si>
  <si>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</si>
  <si>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</si>
  <si>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</si>
  <si>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</si>
  <si>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</si>
  <si>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</si>
  <si>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</si>
  <si>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</si>
  <si>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</si>
  <si>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</si>
  <si>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</si>
  <si>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</si>
  <si>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</si>
  <si>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</si>
  <si>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</si>
  <si>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</si>
  <si>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</si>
  <si>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</si>
  <si>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</si>
  <si>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</si>
  <si>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</si>
  <si>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</si>
  <si>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</si>
  <si>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</si>
  <si>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</si>
  <si>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</si>
  <si>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</si>
  <si>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</si>
  <si>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</si>
  <si>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</si>
  <si>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</si>
  <si>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</si>
  <si>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</si>
  <si>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</si>
  <si>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</si>
  <si>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</si>
  <si>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</si>
  <si>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</si>
  <si>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</si>
  <si>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</si>
  <si>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</si>
  <si>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</si>
  <si>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</si>
  <si>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</si>
  <si>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</si>
  <si>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</si>
  <si>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</si>
  <si>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</si>
  <si>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</si>
  <si>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</si>
  <si>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</si>
  <si>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</si>
  <si>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</si>
  <si>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</si>
  <si>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</si>
  <si>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</si>
  <si>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</si>
  <si>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</si>
  <si>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</si>
  <si>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</si>
  <si>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</si>
  <si>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</si>
  <si>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</si>
  <si>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</si>
  <si>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</si>
  <si>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</si>
  <si>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</si>
  <si>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</si>
  <si>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</si>
  <si>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</si>
  <si>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</si>
  <si>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</si>
  <si>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</si>
  <si>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</si>
  <si>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</si>
  <si>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</si>
  <si>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</si>
  <si>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</si>
  <si>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</si>
  <si>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</si>
  <si>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</si>
  <si>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</si>
  <si>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</si>
  <si>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</si>
  <si>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</si>
  <si>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</si>
  <si>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</si>
  <si>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</si>
  <si>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</si>
  <si>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</si>
  <si>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</si>
  <si>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</si>
  <si>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</si>
  <si>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</si>
  <si>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</si>
  <si>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</si>
  <si>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</si>
  <si>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</si>
  <si>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</si>
  <si>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</si>
  <si>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</si>
  <si>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</si>
  <si>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</si>
  <si>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</si>
  <si>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</si>
  <si>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</si>
  <si>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</si>
  <si>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</si>
  <si>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</si>
  <si>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</si>
  <si>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</si>
  <si>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</si>
  <si>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</si>
  <si>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</si>
  <si>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</si>
  <si>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</si>
  <si>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</si>
  <si>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</si>
  <si>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</si>
  <si>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</si>
  <si>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</si>
  <si>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</si>
  <si>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</si>
  <si>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</si>
  <si>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</si>
  <si>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</si>
  <si>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</si>
  <si>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</si>
  <si>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</si>
  <si>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</si>
  <si>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</si>
  <si>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</si>
  <si>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</si>
  <si>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</si>
  <si>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</si>
  <si>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</si>
  <si>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</si>
  <si>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</si>
  <si>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</si>
  <si>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</si>
  <si>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</si>
  <si>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</si>
  <si>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</si>
  <si>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</si>
  <si>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</si>
  <si>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</si>
  <si>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</si>
  <si>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</si>
  <si>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</si>
  <si>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</si>
  <si>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</si>
  <si>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</si>
  <si>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</si>
  <si>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</si>
  <si>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</si>
  <si>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</si>
  <si>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</si>
  <si>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</si>
  <si>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</si>
  <si>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</si>
  <si>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</si>
  <si>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</si>
  <si>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</si>
  <si>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</si>
  <si>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</si>
  <si>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</si>
  <si>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</si>
  <si>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</si>
  <si>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</si>
  <si>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</si>
  <si>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</si>
  <si>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</si>
  <si>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</si>
  <si>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</si>
  <si>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</si>
  <si>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</si>
  <si>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</si>
  <si>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</si>
  <si>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</si>
  <si>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</si>
  <si>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</si>
  <si>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</si>
  <si>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</si>
  <si>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</si>
  <si>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</si>
  <si>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</si>
  <si>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</si>
  <si>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</si>
  <si>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</si>
  <si>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</si>
  <si>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</si>
  <si>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</si>
  <si>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</si>
  <si>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</si>
  <si>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</si>
  <si>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</si>
  <si>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</si>
  <si>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</si>
  <si>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</si>
  <si>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</si>
  <si>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</si>
  <si>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</si>
  <si>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</si>
  <si>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</si>
  <si>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</si>
  <si>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</si>
  <si>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</si>
  <si>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</si>
  <si>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</si>
  <si>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</si>
  <si>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</si>
  <si>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</si>
  <si>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</si>
  <si>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</si>
  <si>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</si>
  <si>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</si>
  <si>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</si>
  <si>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</si>
  <si>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</si>
  <si>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</si>
  <si>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</si>
  <si>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</si>
  <si>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</si>
  <si>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</si>
  <si>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</si>
  <si>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</si>
  <si>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</si>
  <si>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</si>
  <si>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</si>
  <si>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</si>
  <si>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</si>
  <si>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</si>
  <si>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</si>
  <si>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</si>
  <si>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</si>
  <si>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</si>
  <si>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</si>
  <si>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</si>
  <si>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</si>
  <si>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</si>
  <si>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</si>
  <si>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</si>
  <si>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</si>
  <si>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</si>
  <si>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</si>
  <si>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</si>
  <si>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</si>
  <si>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</si>
  <si>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</si>
  <si>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</si>
  <si>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</si>
  <si>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</si>
  <si>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</si>
  <si>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</si>
  <si>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</si>
  <si>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</si>
  <si>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</si>
  <si>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</si>
  <si>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</si>
  <si>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</si>
  <si>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</si>
  <si>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</si>
  <si>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</si>
  <si>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</si>
  <si>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</si>
  <si>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</si>
  <si>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</si>
  <si>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</si>
  <si>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</si>
  <si>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</si>
  <si>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</si>
  <si>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</si>
  <si>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</si>
  <si>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</si>
  <si>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</si>
  <si>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</si>
  <si>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</si>
  <si>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</si>
  <si>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</si>
  <si>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</si>
  <si>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</si>
  <si>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</si>
  <si>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</si>
  <si>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</si>
  <si>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</si>
  <si>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</si>
  <si>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</si>
  <si>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</si>
  <si>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</si>
  <si>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</si>
  <si>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</si>
  <si>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</si>
  <si>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</si>
  <si>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</si>
  <si>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</si>
  <si>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</si>
  <si>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</si>
  <si>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</si>
  <si>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</si>
  <si>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</si>
  <si>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</si>
  <si>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</si>
  <si>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</si>
  <si>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</si>
  <si>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</si>
  <si>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</si>
  <si>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</si>
  <si>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</si>
  <si>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</si>
  <si>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</si>
  <si>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</si>
  <si>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</si>
  <si>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</si>
  <si>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</si>
  <si>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</si>
  <si>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</si>
  <si>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</si>
  <si>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</si>
  <si>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</si>
  <si>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</si>
  <si>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</si>
  <si>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</si>
  <si>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</si>
  <si>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</si>
  <si>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</si>
  <si>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</si>
  <si>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</si>
  <si>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</si>
  <si>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</si>
  <si>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</si>
  <si>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</si>
  <si>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</si>
  <si>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</si>
  <si>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</si>
  <si>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</si>
  <si>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</si>
  <si>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</si>
  <si>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</si>
  <si>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</si>
  <si>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</si>
  <si>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</si>
  <si>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</si>
  <si>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</si>
  <si>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</si>
  <si>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</si>
  <si>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</si>
  <si>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</si>
  <si>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</si>
  <si>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</si>
  <si>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</si>
  <si>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</si>
  <si>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</si>
  <si>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</si>
  <si>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</si>
  <si>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</si>
  <si>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</si>
  <si>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</si>
  <si>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</si>
  <si>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</si>
  <si>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</si>
  <si>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</si>
  <si>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</si>
  <si>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</si>
  <si>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</si>
  <si>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</si>
  <si>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</si>
  <si>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</si>
  <si>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</si>
  <si>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</si>
  <si>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</si>
  <si>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</si>
  <si>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</si>
  <si>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</si>
  <si>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</si>
  <si>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</si>
  <si>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</si>
  <si>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</si>
  <si>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</si>
  <si>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</si>
  <si>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</si>
  <si>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</si>
  <si>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</si>
  <si>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</si>
  <si>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</si>
  <si>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</si>
  <si>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</si>
  <si>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</si>
  <si>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</si>
  <si>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</si>
  <si>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</si>
  <si>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</si>
  <si>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</si>
  <si>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</si>
  <si>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</si>
  <si>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</si>
  <si>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</si>
  <si>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</si>
  <si>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</si>
  <si>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</si>
  <si>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</si>
  <si>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</si>
  <si>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</si>
  <si>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</si>
  <si>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</si>
  <si>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</si>
  <si>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</si>
  <si>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</si>
  <si>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</si>
  <si>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</si>
  <si>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</si>
  <si>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</si>
  <si>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</si>
  <si>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</si>
  <si>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</si>
  <si>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</si>
  <si>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</si>
  <si>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</si>
  <si>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</si>
  <si>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</si>
  <si>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</si>
  <si>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</si>
  <si>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</si>
  <si>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</si>
  <si>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</si>
  <si>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</si>
  <si>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</si>
  <si>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</si>
  <si>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</si>
  <si>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</si>
  <si>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</si>
  <si>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</si>
  <si>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</si>
  <si>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</si>
  <si>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</si>
  <si>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</si>
  <si>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</si>
  <si>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</si>
  <si>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</si>
  <si>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</si>
  <si>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</si>
  <si>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</si>
  <si>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</si>
  <si>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</si>
  <si>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</si>
  <si>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</si>
  <si>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</si>
  <si>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</si>
  <si>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</si>
  <si>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</si>
  <si>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</si>
  <si>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</si>
  <si>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</si>
  <si>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</si>
  <si>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</si>
  <si>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</si>
  <si>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</si>
  <si>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</si>
  <si>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</si>
  <si>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</si>
  <si>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</si>
  <si>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</si>
  <si>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</si>
  <si>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</si>
  <si>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</si>
  <si>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</si>
  <si>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</si>
  <si>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</si>
  <si>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</si>
  <si>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</si>
  <si>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</si>
  <si>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</si>
  <si>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</si>
  <si>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</si>
  <si>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</si>
  <si>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</si>
  <si>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</si>
  <si>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</si>
  <si>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</si>
  <si>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</si>
  <si>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</si>
  <si>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</si>
  <si>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</si>
  <si>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</si>
  <si>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</si>
  <si>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</si>
  <si>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</si>
  <si>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</si>
  <si>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</si>
  <si>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</si>
  <si>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</si>
  <si>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</si>
  <si>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</si>
  <si>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</si>
  <si>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</si>
  <si>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</si>
  <si>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</si>
  <si>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</si>
  <si>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</si>
  <si>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</si>
  <si>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</si>
  <si>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</si>
  <si>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</si>
  <si>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</si>
  <si>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</si>
  <si>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</si>
  <si>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</si>
  <si>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</si>
  <si>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</si>
  <si>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</si>
  <si>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</si>
  <si>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</si>
  <si>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</si>
  <si>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</si>
  <si>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</si>
  <si>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</si>
  <si>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</si>
  <si>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</si>
  <si>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</si>
  <si>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</si>
  <si>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</si>
  <si>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</si>
  <si>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</si>
  <si>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</si>
  <si>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</si>
  <si>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</si>
  <si>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</si>
  <si>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</si>
  <si>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</si>
  <si>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</si>
  <si>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</si>
  <si>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</si>
  <si>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</si>
  <si>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</si>
  <si>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</si>
  <si>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</si>
  <si>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</si>
  <si>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</si>
  <si>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</si>
  <si>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</si>
  <si>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</si>
  <si>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</si>
  <si>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</si>
  <si>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</si>
  <si>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</si>
  <si>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</si>
  <si>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</si>
  <si>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</si>
  <si>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</si>
  <si>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</si>
  <si>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</si>
  <si>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</si>
  <si>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</si>
  <si>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</si>
  <si>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</si>
  <si>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</si>
  <si>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</si>
  <si>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</si>
  <si>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</si>
  <si>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</si>
  <si>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</si>
  <si>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</si>
  <si>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</si>
  <si>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</si>
  <si>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</si>
  <si>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</si>
  <si>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</si>
  <si>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</si>
  <si>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</si>
  <si>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</si>
  <si>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</si>
  <si>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</si>
  <si>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</si>
  <si>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</si>
  <si>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</si>
  <si>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</si>
  <si>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</si>
  <si>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</si>
  <si>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</si>
  <si>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</si>
  <si>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</si>
  <si>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</si>
  <si>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</si>
  <si>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</si>
  <si>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</si>
  <si>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</si>
  <si>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</si>
  <si>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</si>
  <si>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</si>
  <si>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</si>
  <si>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</si>
  <si>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</si>
  <si>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</si>
  <si>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</si>
  <si>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</si>
  <si>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</si>
  <si>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</si>
  <si>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</si>
  <si>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</si>
  <si>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</si>
  <si>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</si>
  <si>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</si>
  <si>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</si>
  <si>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</si>
  <si>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</si>
  <si>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</si>
  <si>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</si>
  <si>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</si>
  <si>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</si>
  <si>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</si>
  <si>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</si>
  <si>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</si>
  <si>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</si>
  <si>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</si>
  <si>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</si>
  <si>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</si>
  <si>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</si>
  <si>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</si>
  <si>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</si>
  <si>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</si>
  <si>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</si>
  <si>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</si>
  <si>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</si>
  <si>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</si>
  <si>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</si>
  <si>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</si>
  <si>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</si>
  <si>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</si>
  <si>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</si>
  <si>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</si>
  <si>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</si>
  <si>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</si>
  <si>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</si>
  <si>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</si>
  <si>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</si>
  <si>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</si>
  <si>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</si>
  <si>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</si>
  <si>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</si>
  <si>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</si>
  <si>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</si>
  <si>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</si>
  <si>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</si>
  <si>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</si>
  <si>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</si>
  <si>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</si>
  <si>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</si>
  <si>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</si>
  <si>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</si>
  <si>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</si>
  <si>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</si>
  <si>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</si>
  <si>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</si>
  <si>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</si>
  <si>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</si>
  <si>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</si>
  <si>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</si>
  <si>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</si>
  <si>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</si>
  <si>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</si>
  <si>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</si>
  <si>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</si>
  <si>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</si>
  <si>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</si>
  <si>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</si>
  <si>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</si>
  <si>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</si>
  <si>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</si>
  <si>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</si>
  <si>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</si>
  <si>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</si>
  <si>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</si>
  <si>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</si>
  <si>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</si>
  <si>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</si>
  <si>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</si>
  <si>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</si>
  <si>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</si>
  <si>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</si>
  <si>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</si>
  <si>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</si>
  <si>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</si>
  <si>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</si>
  <si>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</si>
  <si>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</si>
  <si>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</si>
  <si>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</si>
  <si>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</si>
  <si>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</si>
  <si>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</si>
  <si>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</si>
  <si>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</si>
  <si>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</si>
  <si>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</si>
  <si>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</si>
  <si>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</si>
  <si>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</si>
  <si>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</si>
  <si>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</si>
  <si>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</si>
  <si>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</si>
  <si>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</si>
  <si>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</si>
  <si>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</si>
  <si>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</si>
  <si>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</si>
  <si>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</si>
  <si>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</si>
  <si>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</si>
  <si>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</si>
  <si>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</si>
  <si>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</si>
  <si>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</si>
  <si>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</si>
  <si>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</si>
  <si>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</si>
  <si>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</si>
  <si>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</si>
  <si>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</si>
  <si>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</si>
  <si>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</si>
  <si>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</si>
  <si>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</si>
  <si>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</si>
  <si>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</si>
  <si>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</si>
  <si>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</si>
  <si>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</si>
  <si>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</si>
  <si>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</si>
  <si>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</si>
  <si>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</si>
  <si>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</si>
  <si>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</si>
  <si>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</si>
  <si>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</si>
  <si>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</si>
  <si>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</si>
  <si>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</si>
  <si>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</si>
  <si>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</si>
  <si>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</si>
  <si>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</si>
  <si>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</si>
  <si>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</si>
  <si>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</si>
  <si>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</si>
  <si>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</si>
  <si>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</si>
  <si>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</si>
  <si>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</si>
  <si>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</si>
  <si>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</si>
  <si>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</si>
  <si>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</si>
  <si>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</si>
  <si>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</si>
  <si>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</si>
  <si>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</si>
  <si>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</si>
  <si>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</si>
  <si>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</si>
  <si>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</si>
  <si>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</si>
  <si>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</si>
  <si>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</si>
  <si>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</si>
  <si>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</si>
  <si>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</si>
  <si>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</si>
  <si>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</si>
  <si>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</si>
  <si>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</si>
  <si>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</si>
  <si>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</si>
  <si>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</si>
  <si>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</si>
  <si>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</si>
  <si>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</si>
  <si>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</si>
  <si>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</si>
  <si>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</si>
  <si>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</si>
  <si>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</si>
  <si>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</si>
  <si>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</si>
  <si>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</si>
  <si>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</si>
  <si>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</si>
  <si>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</si>
  <si>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</si>
  <si>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</si>
  <si>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</si>
  <si>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</si>
  <si>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</si>
  <si>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</si>
  <si>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</si>
  <si>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</si>
  <si>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</si>
  <si>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</si>
  <si>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</si>
  <si>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</si>
  <si>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</si>
  <si>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</si>
  <si>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</si>
  <si>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</si>
  <si>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</si>
  <si>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</si>
  <si>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</si>
  <si>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</si>
  <si>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</si>
  <si>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</si>
  <si>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</si>
  <si>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</si>
  <si>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</si>
  <si>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</si>
  <si>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</si>
  <si>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</si>
  <si>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</si>
  <si>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</si>
  <si>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</si>
  <si>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</si>
  <si>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</si>
  <si>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</si>
  <si>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</si>
  <si>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</si>
  <si>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</si>
  <si>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</si>
  <si>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</si>
  <si>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</si>
  <si>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</si>
  <si>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</si>
  <si>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</si>
  <si>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</si>
  <si>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</si>
  <si>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</si>
  <si>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</si>
  <si>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</si>
  <si>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</si>
  <si>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</si>
  <si>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</si>
  <si>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</si>
  <si>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</si>
  <si>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</si>
  <si>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</si>
  <si>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</si>
  <si>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</si>
  <si>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</si>
  <si>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</si>
  <si>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</si>
  <si>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</si>
  <si>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</si>
  <si>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</si>
  <si>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</si>
  <si>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</si>
  <si>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</si>
  <si>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</si>
  <si>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</si>
  <si>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</si>
  <si>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</si>
  <si>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</si>
  <si>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</si>
  <si>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</si>
  <si>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</si>
  <si>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</si>
  <si>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</si>
  <si>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</si>
  <si>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</si>
  <si>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</si>
  <si>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</si>
  <si>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</si>
  <si>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</si>
  <si>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</si>
  <si>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</si>
  <si>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</si>
  <si>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</si>
  <si>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</si>
  <si>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</si>
  <si>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</si>
  <si>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</si>
  <si>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</si>
  <si>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</si>
  <si>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</si>
  <si>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</si>
  <si>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</si>
  <si>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</si>
  <si>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</si>
  <si>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</si>
  <si>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</si>
  <si>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</si>
  <si>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</si>
  <si>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</si>
  <si>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</si>
  <si>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</si>
  <si>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</si>
  <si>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</si>
  <si>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</si>
  <si>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</si>
  <si>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</si>
  <si>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</si>
  <si>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</si>
  <si>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</si>
  <si>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</si>
  <si>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</si>
  <si>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</si>
  <si>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</si>
  <si>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</si>
  <si>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</si>
  <si>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</si>
  <si>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</si>
  <si>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</si>
  <si>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</si>
  <si>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</si>
  <si>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</si>
  <si>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</si>
  <si>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</si>
  <si>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</si>
  <si>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</si>
  <si>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</si>
  <si>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</si>
  <si>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</si>
  <si>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</si>
  <si>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</si>
  <si>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</si>
  <si>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</si>
  <si>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</si>
  <si>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</si>
  <si>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</si>
  <si>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</si>
  <si>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</si>
  <si>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</si>
  <si>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</si>
  <si>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</si>
  <si>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</si>
  <si>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</si>
  <si>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</si>
  <si>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</si>
  <si>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</si>
  <si>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</si>
  <si>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</si>
  <si>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</si>
  <si>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</si>
  <si>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</si>
  <si>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</si>
  <si>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</si>
  <si>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</si>
  <si>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</si>
  <si>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</si>
  <si>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</si>
  <si>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</si>
  <si>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</si>
  <si>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</si>
  <si>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</si>
  <si>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</si>
  <si>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</si>
  <si>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</si>
  <si>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</si>
  <si>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</si>
  <si>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</si>
  <si>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</si>
  <si>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</si>
  <si>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</si>
  <si>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</si>
  <si>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</si>
  <si>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</si>
  <si>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</si>
  <si>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</si>
  <si>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</si>
  <si>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</si>
  <si>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</si>
  <si>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</si>
  <si>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</si>
  <si>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</si>
  <si>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</si>
  <si>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</si>
  <si>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</si>
  <si>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</si>
  <si>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</si>
  <si>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</si>
  <si>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</si>
  <si>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</si>
  <si>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</si>
  <si>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</si>
  <si>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</si>
  <si>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</si>
  <si>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</si>
  <si>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</si>
  <si>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</si>
  <si>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</si>
  <si>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</si>
  <si>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</si>
  <si>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</si>
  <si>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</si>
  <si>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</si>
  <si>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</si>
  <si>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</si>
  <si>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</si>
  <si>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</si>
  <si>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</si>
  <si>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</si>
  <si>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</si>
  <si>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</si>
  <si>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</si>
  <si>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</si>
  <si>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</si>
  <si>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</si>
  <si>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</si>
  <si>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</si>
  <si>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</si>
  <si>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</si>
  <si>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</si>
  <si>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</si>
  <si>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</si>
  <si>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</si>
  <si>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</si>
  <si>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</si>
  <si>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</si>
  <si>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</si>
  <si>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</si>
  <si>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</si>
  <si>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</si>
  <si>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</si>
  <si>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</si>
  <si>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</si>
  <si>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</si>
  <si>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</si>
  <si>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</si>
  <si>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</si>
  <si>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</si>
  <si>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</si>
  <si>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</si>
  <si>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</si>
  <si>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</si>
  <si>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</si>
  <si>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</si>
  <si>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</si>
  <si>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</si>
  <si>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</si>
  <si>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</si>
  <si>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</si>
  <si>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</si>
  <si>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</si>
  <si>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</si>
  <si>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</si>
  <si>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</si>
  <si>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</si>
  <si>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</si>
  <si>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</si>
  <si>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</si>
  <si>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</si>
  <si>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</si>
  <si>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</si>
  <si>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</si>
  <si>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</si>
  <si>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</si>
  <si>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</si>
  <si>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</si>
  <si>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</si>
  <si>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</si>
  <si>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</si>
  <si>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</si>
  <si>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</si>
  <si>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</si>
  <si>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</si>
  <si>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</si>
  <si>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</si>
  <si>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</si>
  <si>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</si>
  <si>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</si>
  <si>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</si>
  <si>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</si>
  <si>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</si>
  <si>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</si>
  <si>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</si>
  <si>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</si>
  <si>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</si>
  <si>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</si>
  <si>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</si>
  <si>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</si>
  <si>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</si>
  <si>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</si>
  <si>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</si>
  <si>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</si>
  <si>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</si>
  <si>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</si>
  <si>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</si>
  <si>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</si>
  <si>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</si>
  <si>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</si>
  <si>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</si>
  <si>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</si>
  <si>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</si>
  <si>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</si>
  <si>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</si>
  <si>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</si>
  <si>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</si>
  <si>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</si>
  <si>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</si>
  <si>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</si>
  <si>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</si>
  <si>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</si>
  <si>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</si>
  <si>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</si>
  <si>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</si>
  <si>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</si>
  <si>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</si>
  <si>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</si>
  <si>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</si>
  <si>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</si>
  <si>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</si>
  <si>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</si>
  <si>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</si>
  <si>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</si>
  <si>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</si>
  <si>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</si>
  <si>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</si>
  <si>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</si>
  <si>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</si>
  <si>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</si>
  <si>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</si>
  <si>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</si>
  <si>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</si>
  <si>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</si>
  <si>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</si>
  <si>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</si>
  <si>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</si>
  <si>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</si>
  <si>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</si>
  <si>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</si>
  <si>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</si>
  <si>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</si>
  <si>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</si>
  <si>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</si>
  <si>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</si>
  <si>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</si>
  <si>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</si>
  <si>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</si>
  <si>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</si>
  <si>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</si>
  <si>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</si>
  <si>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</si>
  <si>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</si>
  <si>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</si>
  <si>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</si>
  <si>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</si>
  <si>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</si>
  <si>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</si>
  <si>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</si>
  <si>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</si>
  <si>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</si>
  <si>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</si>
  <si>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</si>
  <si>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</si>
  <si>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</si>
  <si>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</si>
  <si>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</si>
  <si>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</si>
  <si>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</si>
  <si>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</si>
  <si>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</si>
  <si>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</si>
  <si>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</si>
  <si>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</si>
  <si>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</si>
  <si>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</si>
  <si>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</si>
  <si>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</si>
  <si>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</si>
  <si>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</si>
  <si>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</si>
  <si>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</si>
  <si>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</si>
  <si>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</si>
  <si>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</si>
  <si>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</si>
  <si>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</si>
  <si>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</si>
  <si>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</si>
  <si>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</si>
  <si>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</si>
  <si>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</si>
  <si>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</si>
  <si>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</si>
  <si>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</si>
  <si>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</si>
  <si>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</si>
  <si>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</si>
  <si>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</si>
  <si>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</si>
  <si>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</si>
  <si>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</si>
  <si>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</si>
  <si>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</si>
  <si>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</si>
  <si>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</si>
  <si>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</si>
  <si>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</si>
  <si>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</si>
  <si>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</si>
  <si>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</si>
  <si>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</si>
  <si>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</si>
  <si>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</si>
  <si>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</si>
  <si>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</si>
  <si>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</si>
  <si>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</si>
  <si>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</si>
  <si>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</si>
  <si>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</si>
  <si>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</si>
  <si>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</si>
  <si>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</si>
  <si>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</si>
  <si>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</si>
  <si>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</si>
  <si>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</si>
  <si>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</si>
  <si>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</si>
  <si>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</si>
  <si>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</si>
  <si>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</si>
  <si>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</si>
  <si>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</si>
  <si>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</si>
  <si>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</si>
  <si>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</si>
  <si>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</si>
  <si>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</si>
  <si>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</si>
  <si>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</si>
  <si>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</si>
  <si>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</si>
  <si>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</si>
  <si>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</si>
  <si>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</si>
  <si>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</si>
  <si>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</si>
  <si>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</si>
  <si>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</si>
  <si>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</si>
  <si>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</si>
  <si>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</si>
  <si>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</si>
  <si>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</si>
  <si>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</si>
  <si>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</si>
  <si>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</si>
  <si>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</si>
  <si>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</si>
  <si>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</si>
  <si>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</si>
  <si>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</si>
  <si>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</si>
  <si>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</si>
  <si>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</si>
  <si>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</si>
  <si>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</si>
  <si>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</si>
  <si>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</si>
  <si>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</si>
  <si>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</si>
  <si>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</si>
  <si>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</si>
  <si>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</si>
  <si>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</si>
  <si>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</si>
  <si>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</si>
  <si>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</si>
  <si>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</si>
  <si>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</si>
  <si>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</si>
  <si>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</si>
  <si>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</si>
  <si>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</si>
  <si>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</si>
  <si>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</si>
  <si>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</si>
  <si>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</si>
  <si>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</si>
  <si>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</si>
  <si>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</si>
  <si>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</si>
  <si>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</si>
  <si>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</si>
  <si>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</si>
  <si>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</si>
  <si>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</si>
  <si>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</si>
  <si>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</si>
  <si>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</si>
  <si>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</si>
  <si>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</si>
  <si>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</si>
  <si>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</si>
  <si>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</si>
  <si>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</si>
  <si>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</si>
  <si>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</si>
  <si>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</si>
  <si>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</si>
  <si>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</si>
  <si>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</si>
  <si>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</si>
  <si>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</si>
  <si>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</si>
  <si>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</si>
  <si>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</si>
  <si>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</si>
  <si>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</si>
  <si>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</si>
  <si>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</si>
  <si>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</si>
  <si>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</si>
  <si>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</si>
  <si>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</si>
  <si>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</si>
  <si>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</si>
  <si>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</si>
  <si>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</si>
  <si>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</si>
  <si>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</si>
  <si>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</si>
  <si>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</si>
  <si>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</si>
  <si>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</si>
  <si>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</si>
  <si>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</si>
  <si>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</si>
  <si>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</si>
  <si>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</si>
  <si>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</si>
  <si>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</si>
  <si>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</si>
  <si>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</si>
  <si>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</si>
  <si>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</si>
  <si>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</si>
  <si>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</si>
  <si>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</si>
  <si>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</si>
  <si>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</si>
  <si>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</si>
  <si>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</si>
  <si>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</si>
  <si>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</si>
  <si>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</si>
  <si>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</si>
  <si>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</si>
  <si>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</si>
  <si>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</si>
  <si>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</si>
  <si>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</si>
  <si>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</si>
  <si>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</si>
  <si>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</si>
  <si>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</si>
  <si>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</si>
  <si>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</si>
  <si>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</si>
  <si>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</si>
  <si>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</si>
  <si>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</si>
  <si>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</si>
  <si>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</si>
  <si>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</si>
  <si>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</si>
  <si>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</si>
  <si>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</si>
  <si>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</si>
  <si>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</si>
  <si>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</si>
  <si>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</si>
  <si>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</si>
  <si>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</si>
  <si>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</si>
  <si>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</si>
  <si>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</si>
  <si>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</si>
  <si>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</si>
  <si>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</si>
  <si>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</si>
  <si>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</si>
  <si>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</si>
  <si>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</si>
  <si>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</si>
  <si>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</si>
  <si>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</si>
  <si>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</si>
  <si>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</si>
  <si>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</si>
  <si>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</si>
  <si>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</si>
  <si>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</si>
  <si>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</si>
  <si>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</si>
  <si>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</si>
  <si>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</si>
  <si>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</si>
  <si>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</si>
  <si>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</si>
  <si>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</si>
  <si>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</si>
  <si>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</si>
  <si>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</si>
  <si>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</si>
  <si>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</si>
  <si>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</si>
  <si>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</si>
  <si>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</si>
  <si>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</si>
  <si>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</si>
  <si>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</si>
  <si>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</si>
  <si>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</si>
  <si>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</si>
  <si>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</si>
  <si>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</si>
  <si>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</si>
  <si>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</si>
  <si>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</si>
  <si>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</si>
  <si>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</si>
  <si>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</si>
  <si>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</si>
  <si>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</si>
  <si>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</si>
  <si>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</si>
  <si>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</si>
  <si>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</si>
  <si>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</si>
  <si>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</si>
  <si>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</si>
  <si>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</si>
  <si>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</si>
  <si>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</si>
  <si>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</si>
  <si>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</si>
  <si>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</si>
  <si>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</si>
  <si>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</si>
  <si>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</si>
  <si>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</si>
  <si>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</si>
  <si>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</si>
  <si>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</si>
  <si>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</si>
  <si>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</si>
  <si>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</si>
  <si>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</si>
  <si>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</si>
  <si>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</si>
  <si>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</si>
  <si>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</si>
  <si>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</si>
  <si>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</si>
  <si>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</si>
  <si>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</si>
  <si>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</si>
  <si>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</si>
  <si>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</si>
  <si>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</si>
  <si>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</si>
  <si>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</si>
  <si>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</si>
  <si>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</si>
  <si>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</si>
  <si>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</si>
  <si>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</si>
  <si>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</si>
  <si>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</si>
  <si>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</si>
  <si>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</si>
  <si>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</si>
  <si>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</si>
  <si>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</si>
  <si>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</si>
  <si>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</si>
  <si>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</si>
  <si>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</si>
  <si>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</si>
  <si>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</si>
  <si>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</si>
  <si>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</si>
  <si>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</si>
  <si>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</si>
  <si>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</si>
  <si>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</si>
  <si>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</si>
  <si>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</si>
  <si>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</si>
  <si>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</si>
  <si>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</si>
  <si>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</si>
  <si>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</si>
  <si>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</si>
  <si>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</si>
  <si>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</si>
  <si>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</si>
  <si>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</si>
  <si>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</si>
  <si>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</si>
  <si>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</si>
  <si>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</si>
  <si>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</si>
  <si>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</si>
  <si>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</si>
  <si>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</si>
  <si>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</si>
  <si>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</si>
  <si>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</si>
  <si>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</si>
  <si>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</si>
  <si>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</si>
  <si>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</si>
  <si>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</si>
  <si>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</si>
  <si>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</si>
  <si>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</si>
  <si>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</si>
  <si>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</si>
  <si>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</si>
  <si>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</si>
  <si>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</si>
  <si>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</si>
  <si>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</si>
  <si>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</si>
  <si>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</si>
  <si>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</si>
  <si>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</si>
  <si>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</si>
  <si>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</si>
  <si>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</si>
  <si>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</si>
  <si>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</si>
  <si>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</si>
  <si>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</si>
  <si>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</si>
  <si>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</si>
  <si>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</si>
  <si>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</si>
  <si>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</si>
  <si>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</si>
  <si>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</si>
  <si>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</si>
  <si>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</si>
  <si>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</si>
  <si>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</si>
  <si>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</si>
  <si>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</si>
  <si>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</si>
  <si>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</si>
  <si>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</si>
  <si>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</si>
  <si>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</si>
  <si>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</si>
  <si>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</si>
  <si>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</si>
  <si>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</si>
  <si>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</si>
  <si>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</si>
  <si>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</si>
  <si>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</si>
  <si>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</si>
  <si>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</si>
  <si>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</si>
  <si>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</si>
  <si>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</si>
  <si>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</si>
  <si>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</si>
  <si>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</si>
  <si>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</si>
  <si>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</si>
  <si>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</si>
  <si>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</si>
  <si>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</si>
  <si>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</si>
  <si>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</si>
  <si>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</si>
  <si>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</si>
  <si>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</si>
  <si>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</si>
  <si>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</si>
  <si>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</si>
  <si>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</si>
  <si>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</si>
  <si>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</si>
  <si>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</si>
  <si>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</si>
  <si>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</si>
  <si>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</si>
  <si>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</si>
  <si>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</si>
  <si>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</si>
  <si>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</si>
  <si>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</si>
  <si>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</si>
  <si>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</si>
  <si>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</si>
  <si>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</si>
  <si>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</si>
  <si>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</si>
  <si>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</si>
  <si>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</si>
  <si>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</si>
  <si>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</si>
  <si>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</si>
  <si>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</si>
  <si>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</si>
  <si>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</si>
  <si>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</si>
  <si>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</si>
  <si>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</si>
  <si>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</si>
  <si>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</si>
  <si>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</si>
  <si>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</si>
  <si>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</si>
  <si>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</si>
  <si>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</si>
  <si>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</si>
  <si>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</si>
  <si>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</si>
  <si>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</si>
  <si>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</si>
  <si>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</si>
  <si>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</si>
  <si>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</si>
  <si>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</si>
  <si>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</si>
  <si>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</si>
  <si>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</si>
  <si>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</si>
  <si>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</si>
  <si>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</si>
  <si>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</si>
  <si>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</si>
  <si>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</si>
  <si>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</si>
  <si>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</si>
  <si>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</si>
  <si>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</si>
  <si>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</si>
  <si>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</si>
  <si>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</si>
  <si>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</si>
  <si>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</si>
  <si>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</si>
  <si>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</si>
  <si>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</si>
  <si>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</si>
  <si>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</si>
  <si>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</si>
  <si>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</si>
  <si>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</si>
  <si>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</si>
  <si>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</si>
  <si>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</si>
  <si>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</si>
  <si>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</si>
  <si>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</si>
  <si>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</si>
  <si>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</si>
  <si>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</si>
  <si>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</si>
  <si>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</si>
  <si>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</si>
  <si>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</si>
  <si>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</si>
  <si>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</si>
  <si>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</si>
  <si>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</si>
  <si>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</si>
  <si>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</si>
  <si>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</si>
  <si>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</si>
  <si>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</si>
  <si>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</si>
  <si>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</si>
  <si>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</si>
  <si>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</si>
  <si>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</si>
  <si>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</si>
  <si>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</si>
  <si>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</si>
  <si>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</si>
  <si>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</si>
  <si>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</si>
  <si>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</si>
  <si>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</si>
  <si>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</si>
  <si>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</si>
  <si>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</si>
  <si>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</si>
  <si>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</si>
  <si>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</si>
  <si>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</si>
  <si>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</si>
  <si>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</si>
  <si>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</si>
  <si>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</si>
  <si>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</si>
  <si>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</si>
  <si>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</si>
  <si>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</si>
  <si>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</si>
  <si>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</si>
  <si>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</si>
  <si>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</si>
  <si>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</si>
  <si>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</si>
  <si>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</si>
  <si>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</si>
  <si>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</si>
  <si>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</si>
  <si>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</si>
  <si>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</si>
  <si>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</si>
  <si>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</si>
  <si>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</si>
  <si>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</si>
  <si>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</si>
  <si>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</si>
  <si>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</si>
  <si>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</si>
  <si>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</si>
  <si>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</si>
  <si>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</si>
  <si>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</si>
  <si>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</si>
  <si>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</si>
  <si>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</si>
  <si>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</si>
  <si>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</si>
  <si>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</si>
  <si>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</si>
  <si>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</si>
  <si>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</si>
  <si>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</si>
  <si>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</si>
  <si>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</si>
  <si>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</si>
  <si>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</si>
  <si>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</si>
  <si>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</si>
  <si>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</si>
  <si>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</si>
  <si>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</si>
  <si>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</si>
  <si>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</si>
  <si>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</si>
  <si>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</si>
  <si>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</si>
  <si>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</si>
  <si>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</si>
  <si>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</si>
  <si>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</si>
  <si>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</si>
  <si>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</si>
  <si>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</si>
  <si>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</si>
  <si>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</si>
  <si>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</si>
  <si>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</si>
  <si>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</si>
  <si>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</si>
  <si>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</si>
  <si>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</si>
  <si>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</si>
  <si>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</si>
  <si>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</si>
  <si>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</si>
  <si>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</si>
  <si>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</si>
  <si>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</si>
  <si>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</si>
  <si>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</si>
  <si>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</si>
  <si>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</si>
  <si>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</si>
  <si>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</si>
  <si>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</si>
  <si>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</si>
  <si>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</si>
  <si>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</si>
  <si>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</si>
  <si>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</si>
  <si>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</si>
  <si>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</si>
  <si>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</si>
  <si>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</si>
  <si>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</si>
  <si>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</si>
  <si>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</si>
  <si>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</si>
  <si>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</si>
  <si>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</si>
  <si>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</si>
  <si>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</si>
  <si>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</si>
  <si>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</si>
  <si>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</si>
  <si>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</si>
  <si>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</si>
  <si>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</si>
  <si>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</si>
  <si>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</si>
  <si>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</si>
  <si>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</si>
  <si>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</si>
  <si>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</si>
  <si>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</si>
  <si>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</si>
  <si>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</si>
  <si>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</si>
  <si>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</si>
  <si>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</si>
  <si>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</si>
  <si>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</si>
  <si>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</si>
  <si>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</si>
  <si>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</si>
  <si>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</si>
  <si>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</si>
  <si>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</si>
  <si>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</si>
  <si>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</si>
  <si>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</si>
  <si>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</si>
  <si>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</si>
  <si>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</si>
  <si>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</si>
  <si>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</si>
  <si>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</si>
  <si>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</si>
  <si>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</si>
  <si>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</si>
  <si>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</si>
  <si>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</si>
  <si>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</si>
  <si>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</si>
  <si>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</si>
  <si>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</si>
  <si>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</si>
  <si>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</si>
  <si>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</si>
  <si>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</si>
  <si>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</si>
  <si>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</si>
  <si>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</si>
  <si>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</si>
  <si>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</si>
  <si>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</si>
  <si>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</si>
  <si>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</si>
  <si>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</si>
  <si>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</si>
  <si>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</si>
  <si>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</si>
  <si>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</si>
  <si>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</si>
  <si>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</si>
  <si>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</si>
  <si>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</si>
  <si>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</si>
  <si>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</si>
  <si>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</si>
  <si>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</si>
  <si>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</si>
  <si>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</si>
  <si>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</si>
  <si>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</si>
  <si>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</si>
  <si>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</si>
  <si>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</si>
  <si>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</si>
  <si>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</si>
  <si>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</si>
  <si>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</si>
  <si>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</si>
  <si>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</si>
  <si>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</si>
  <si>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</si>
  <si>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</si>
  <si>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</si>
  <si>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</si>
  <si>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</si>
  <si>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</si>
  <si>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</si>
  <si>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</si>
  <si>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</si>
  <si>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</si>
  <si>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</si>
  <si>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</si>
  <si>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</si>
  <si>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</si>
  <si>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</si>
  <si>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</si>
  <si>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</si>
  <si>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</si>
  <si>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</si>
  <si>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</si>
  <si>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</si>
  <si>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</si>
  <si>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</si>
  <si>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</si>
  <si>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</si>
  <si>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</si>
  <si>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</si>
  <si>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</si>
  <si>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</si>
  <si>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</si>
  <si>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</si>
  <si>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</si>
  <si>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</si>
  <si>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</si>
  <si>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</si>
  <si>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</si>
  <si>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</si>
  <si>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</si>
  <si>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</si>
  <si>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</si>
  <si>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</si>
  <si>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</si>
  <si>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</si>
  <si>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</si>
  <si>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</si>
  <si>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</si>
  <si>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</si>
  <si>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</si>
  <si>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</si>
  <si>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</si>
  <si>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</si>
  <si>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</si>
  <si>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</si>
  <si>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</si>
  <si>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</si>
  <si>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</si>
  <si>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</si>
  <si>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</si>
  <si>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</si>
  <si>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</si>
  <si>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</si>
  <si>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</si>
  <si>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</si>
  <si>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</si>
  <si>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</si>
  <si>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</si>
  <si>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</si>
  <si>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</si>
  <si>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</si>
  <si>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</si>
  <si>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</si>
  <si>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</si>
  <si>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</si>
  <si>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</si>
  <si>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</si>
  <si>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</si>
  <si>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</si>
  <si>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</si>
  <si>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</si>
  <si>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</si>
  <si>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</si>
  <si>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</si>
  <si>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</si>
  <si>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</si>
  <si>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</si>
  <si>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</si>
  <si>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</si>
  <si>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</si>
  <si>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</si>
  <si>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</si>
  <si>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</si>
  <si>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</si>
  <si>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</si>
  <si>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</si>
  <si>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</si>
  <si>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</si>
  <si>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</si>
  <si>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</si>
  <si>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</si>
  <si>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</si>
  <si>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</si>
  <si>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</si>
  <si>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</si>
  <si>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</si>
  <si>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</si>
  <si>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</si>
  <si>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</si>
  <si>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</si>
  <si>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</si>
  <si>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</si>
  <si>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</si>
  <si>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</si>
  <si>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</si>
  <si>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</si>
  <si>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</si>
  <si>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</si>
  <si>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</si>
  <si>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</si>
  <si>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</si>
  <si>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</si>
  <si>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</si>
  <si>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</si>
  <si>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</si>
  <si>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</si>
  <si>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</si>
  <si>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</si>
  <si>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</si>
  <si>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</si>
  <si>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</si>
  <si>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</si>
  <si>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</si>
  <si>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</si>
  <si>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</si>
  <si>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</si>
  <si>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</si>
  <si>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</si>
  <si>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</si>
  <si>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</si>
  <si>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</si>
  <si>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</si>
  <si>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</si>
  <si>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</si>
  <si>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</si>
  <si>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</si>
  <si>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</si>
  <si>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</si>
  <si>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</si>
  <si>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</si>
  <si>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</si>
  <si>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</si>
  <si>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</si>
  <si>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</si>
  <si>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</si>
  <si>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</si>
  <si>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</si>
  <si>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</si>
  <si>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</si>
  <si>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</si>
  <si>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</si>
  <si>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</si>
  <si>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</si>
  <si>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</si>
  <si>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</si>
  <si>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</si>
  <si>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</si>
  <si>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</si>
  <si>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</si>
  <si>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</si>
  <si>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</si>
  <si>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</si>
  <si>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</si>
  <si>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</si>
  <si>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</si>
  <si>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</si>
  <si>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</si>
  <si>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</si>
  <si>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</si>
  <si>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</si>
  <si>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</si>
  <si>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</si>
  <si>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</si>
  <si>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</si>
  <si>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</si>
  <si>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</si>
  <si>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</si>
  <si>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</si>
  <si>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</si>
  <si>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</si>
  <si>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</si>
  <si>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</si>
  <si>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</si>
  <si>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</si>
  <si>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</si>
  <si>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</si>
  <si>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</si>
  <si>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</si>
  <si>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</si>
  <si>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</si>
  <si>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</si>
  <si>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</si>
  <si>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</si>
  <si>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</si>
  <si>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</si>
  <si>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</si>
  <si>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</si>
  <si>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</si>
  <si>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</si>
  <si>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</si>
  <si>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</si>
  <si>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</si>
  <si>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</si>
  <si>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</si>
  <si>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</si>
  <si>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</si>
  <si>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</si>
  <si>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</si>
  <si>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</si>
  <si>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</si>
  <si>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</si>
  <si>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</si>
  <si>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</si>
  <si>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</si>
  <si>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</si>
  <si>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</si>
  <si>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</si>
  <si>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</si>
  <si>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</si>
  <si>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</si>
  <si>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</si>
  <si>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</si>
  <si>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</si>
  <si>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</si>
  <si>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</si>
  <si>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</si>
  <si>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</si>
  <si>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</si>
  <si>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</si>
  <si>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</si>
  <si>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</si>
  <si>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</si>
  <si>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</si>
  <si>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</si>
  <si>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</si>
  <si>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</si>
  <si>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</si>
  <si>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</si>
  <si>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</si>
  <si>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</si>
  <si>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</si>
  <si>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</si>
  <si>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</si>
  <si>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</si>
  <si>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</si>
  <si>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</si>
  <si>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</si>
  <si>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</si>
  <si>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</si>
  <si>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</si>
  <si>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</si>
  <si>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</si>
  <si>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</si>
  <si>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</si>
  <si>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</si>
  <si>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</si>
  <si>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</si>
  <si>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</si>
  <si>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</si>
  <si>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</si>
  <si>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</si>
  <si>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</si>
  <si>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</si>
  <si>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</si>
  <si>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</si>
  <si>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</si>
  <si>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</si>
  <si>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</si>
  <si>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</si>
  <si>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</si>
  <si>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</si>
  <si>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</si>
  <si>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</si>
  <si>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</si>
  <si>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</si>
  <si>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</si>
  <si>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</si>
  <si>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</si>
  <si>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</si>
  <si>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</si>
  <si>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</si>
  <si>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</si>
  <si>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</si>
  <si>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</si>
  <si>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</si>
  <si>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</si>
  <si>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</si>
  <si>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</si>
  <si>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</si>
  <si>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</si>
  <si>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</si>
  <si>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</si>
  <si>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</si>
  <si>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</si>
  <si>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</si>
  <si>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</si>
  <si>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</si>
  <si>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</si>
  <si>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</si>
  <si>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</si>
  <si>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</si>
  <si>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</si>
  <si>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</si>
  <si>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</si>
  <si>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</si>
  <si>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</si>
  <si>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</si>
  <si>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</si>
  <si>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</si>
  <si>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</si>
  <si>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</si>
  <si>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</si>
  <si>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</si>
  <si>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</si>
  <si>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</si>
  <si>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</si>
  <si>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</si>
  <si>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</si>
  <si>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</si>
  <si>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</si>
  <si>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</si>
  <si>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</si>
  <si>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</si>
  <si>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</si>
  <si>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</si>
  <si>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</si>
  <si>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</si>
  <si>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</si>
  <si>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</si>
  <si>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</si>
  <si>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</si>
  <si>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</si>
  <si>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</si>
  <si>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</si>
  <si>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</si>
  <si>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</si>
  <si>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</si>
  <si>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</si>
  <si>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</si>
  <si>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</si>
  <si>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</si>
  <si>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</si>
  <si>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</si>
  <si>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</si>
  <si>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</si>
  <si>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</si>
  <si>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</si>
  <si>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</si>
  <si>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</si>
  <si>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</si>
  <si>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</si>
  <si>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</si>
  <si>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</si>
  <si>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</si>
  <si>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</si>
  <si>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</si>
  <si>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</si>
  <si>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</si>
  <si>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</si>
  <si>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</si>
  <si>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</si>
  <si>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</si>
  <si>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</si>
  <si>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</si>
  <si>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</si>
  <si>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</si>
  <si>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</si>
  <si>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</si>
  <si>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</si>
  <si>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</si>
  <si>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</si>
  <si>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</si>
  <si>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</si>
  <si>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</si>
  <si>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</si>
  <si>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</si>
  <si>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</si>
  <si>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</si>
  <si>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</si>
  <si>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</si>
  <si>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</si>
  <si>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</si>
  <si>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</si>
  <si>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</si>
  <si>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</si>
  <si>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</si>
  <si>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</si>
  <si>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</si>
  <si>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</si>
  <si>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</si>
  <si>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</si>
  <si>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</si>
  <si>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</si>
  <si>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</si>
  <si>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</si>
  <si>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</si>
  <si>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</si>
  <si>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</si>
  <si>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</si>
  <si>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</si>
  <si>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</si>
  <si>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</si>
  <si>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</si>
  <si>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</si>
  <si>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</si>
  <si>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</si>
  <si>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</si>
  <si>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</si>
  <si>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</si>
  <si>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</si>
  <si>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</si>
  <si>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</si>
  <si>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</si>
  <si>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</si>
  <si>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</si>
  <si>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</si>
  <si>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</si>
  <si>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</si>
  <si>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</si>
  <si>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</si>
  <si>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</si>
  <si>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</si>
  <si>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</si>
  <si>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</si>
  <si>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</si>
  <si>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</si>
  <si>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</si>
  <si>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</si>
  <si>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</si>
  <si>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</si>
  <si>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</si>
  <si>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</si>
  <si>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</si>
  <si>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</si>
  <si>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</si>
  <si>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</si>
  <si>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</si>
  <si>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</si>
  <si>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</si>
  <si>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</si>
  <si>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</si>
  <si>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</si>
  <si>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</si>
  <si>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</si>
  <si>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</si>
  <si>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</si>
  <si>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</si>
  <si>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</si>
  <si>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</si>
  <si>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</si>
  <si>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</si>
  <si>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</si>
  <si>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</si>
  <si>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</si>
  <si>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</si>
  <si>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</si>
  <si>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</si>
  <si>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</si>
  <si>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</si>
  <si>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</si>
  <si>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</si>
  <si>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</si>
  <si>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</si>
  <si>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</si>
  <si>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</si>
  <si>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</si>
  <si>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</si>
  <si>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</si>
  <si>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</si>
  <si>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</si>
  <si>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</si>
  <si>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</si>
  <si>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</si>
  <si>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</si>
  <si>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</si>
  <si>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</si>
  <si>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</si>
  <si>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</si>
  <si>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</si>
  <si>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</si>
  <si>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</si>
  <si>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</si>
  <si>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</si>
  <si>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</si>
  <si>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</si>
  <si>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</si>
  <si>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</si>
  <si>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</si>
  <si>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</si>
  <si>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</si>
  <si>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</si>
  <si>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</si>
  <si>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</si>
  <si>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</si>
  <si>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</si>
  <si>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</si>
  <si>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</si>
  <si>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</si>
  <si>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</si>
  <si>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</si>
  <si>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</si>
  <si>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</si>
  <si>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</si>
  <si>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</si>
  <si>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</si>
  <si>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</si>
  <si>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</si>
  <si>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</si>
  <si>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</si>
  <si>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</si>
  <si>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</si>
  <si>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</si>
  <si>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</si>
  <si>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</si>
  <si>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</si>
  <si>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</si>
  <si>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</si>
  <si>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</si>
  <si>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</si>
  <si>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</si>
  <si>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</si>
  <si>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</si>
  <si>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</si>
  <si>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</si>
  <si>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</si>
  <si>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</si>
  <si>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</si>
  <si>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</si>
  <si>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</si>
  <si>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</si>
  <si>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</si>
  <si>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</si>
  <si>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</si>
  <si>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</si>
  <si>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</si>
  <si>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</si>
  <si>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</si>
  <si>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</si>
  <si>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</si>
  <si>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</si>
  <si>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</si>
  <si>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</si>
  <si>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</si>
  <si>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</si>
  <si>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</si>
  <si>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</si>
  <si>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</si>
  <si>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</si>
  <si>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</si>
  <si>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</si>
  <si>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</si>
  <si>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</si>
  <si>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</si>
  <si>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</si>
  <si>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</si>
  <si>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</si>
  <si>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</si>
  <si>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</si>
  <si>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</si>
  <si>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</si>
  <si>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</si>
  <si>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</si>
  <si>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</si>
  <si>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</si>
  <si>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</si>
  <si>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</si>
  <si>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</si>
  <si>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</si>
  <si>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</si>
  <si>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</si>
  <si>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</si>
  <si>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</si>
  <si>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</si>
  <si>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</si>
  <si>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</si>
  <si>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</si>
  <si>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</si>
  <si>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</si>
  <si>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</si>
  <si>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</si>
  <si>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</si>
  <si>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</si>
  <si>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</si>
  <si>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</si>
  <si>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</si>
  <si>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</si>
  <si>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</si>
  <si>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</si>
  <si>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</si>
  <si>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</si>
  <si>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</si>
  <si>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</si>
  <si>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</si>
  <si>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</si>
  <si>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</si>
  <si>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</si>
  <si>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</si>
  <si>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</si>
  <si>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</si>
  <si>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</si>
  <si>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</si>
  <si>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</si>
  <si>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</si>
  <si>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</si>
  <si>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</si>
  <si>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</si>
  <si>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</si>
  <si>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</si>
  <si>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</si>
  <si>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</si>
  <si>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</si>
  <si>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</si>
  <si>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</si>
  <si>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</si>
  <si>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</si>
  <si>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</si>
  <si>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</si>
  <si>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</si>
  <si>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</si>
  <si>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</si>
  <si>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</si>
  <si>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</si>
  <si>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</si>
  <si>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</si>
  <si>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</si>
  <si>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</si>
  <si>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</si>
  <si>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</si>
  <si>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</si>
  <si>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</si>
  <si>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</si>
  <si>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</si>
  <si>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</si>
  <si>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</si>
  <si>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</si>
  <si>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</si>
  <si>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</si>
  <si>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</si>
  <si>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</si>
  <si>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</si>
  <si>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</si>
  <si>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</si>
  <si>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</si>
  <si>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</si>
  <si>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</si>
  <si>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</si>
  <si>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</si>
  <si>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</si>
  <si>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</si>
  <si>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</si>
  <si>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</si>
  <si>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</si>
  <si>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</si>
  <si>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</si>
  <si>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</si>
  <si>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</si>
  <si>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</si>
  <si>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</si>
  <si>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</si>
  <si>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</si>
  <si>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</si>
  <si>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</si>
  <si>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</si>
  <si>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</si>
  <si>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</si>
  <si>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</si>
  <si>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</si>
  <si>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</si>
  <si>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</si>
  <si>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</si>
  <si>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</si>
  <si>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</si>
  <si>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</si>
  <si>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</si>
  <si>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</si>
  <si>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</si>
  <si>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</si>
  <si>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</si>
  <si>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</si>
  <si>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</si>
  <si>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</si>
  <si>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</si>
  <si>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</si>
  <si>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</si>
  <si>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</si>
  <si>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</si>
  <si>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</si>
  <si>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</si>
  <si>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</si>
  <si>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</si>
  <si>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</si>
  <si>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</si>
  <si>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</si>
  <si>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</si>
  <si>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</si>
  <si>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</si>
  <si>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</si>
  <si>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</si>
  <si>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</si>
  <si>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</si>
  <si>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</si>
  <si>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</si>
  <si>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</si>
  <si>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</si>
  <si>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</si>
  <si>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</si>
  <si>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</si>
  <si>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</si>
  <si>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</si>
  <si>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</si>
  <si>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</si>
  <si>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</si>
  <si>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</si>
  <si>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</si>
  <si>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</si>
  <si>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</si>
  <si>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</si>
  <si>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</si>
  <si>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</si>
  <si>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</si>
  <si>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</si>
  <si>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</si>
  <si>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</si>
  <si>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</si>
  <si>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</si>
  <si>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</si>
  <si>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</si>
  <si>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</si>
  <si>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</si>
  <si>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</si>
  <si>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</si>
  <si>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</si>
  <si>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</si>
  <si>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</si>
  <si>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</si>
  <si>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</si>
  <si>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</si>
  <si>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</si>
  <si>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</si>
  <si>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</si>
  <si>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</si>
  <si>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</si>
  <si>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</si>
  <si>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</si>
  <si>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</si>
  <si>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</si>
  <si>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</si>
  <si>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</si>
  <si>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</si>
  <si>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</si>
  <si>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</si>
  <si>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</si>
  <si>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</si>
  <si>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</si>
  <si>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</si>
  <si>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</si>
  <si>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</si>
  <si>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</si>
  <si>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</si>
  <si>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</si>
  <si>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</si>
  <si>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</si>
  <si>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</si>
  <si>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</si>
  <si>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</si>
  <si>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</si>
  <si>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</si>
  <si>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</si>
  <si>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</si>
  <si>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</si>
  <si>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</si>
  <si>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</si>
  <si>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</si>
  <si>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</si>
  <si>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</si>
  <si>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</si>
  <si>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</si>
  <si>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</si>
  <si>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</si>
  <si>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</si>
  <si>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</si>
  <si>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</si>
  <si>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</si>
  <si>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</si>
  <si>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</si>
  <si>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</si>
  <si>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</si>
  <si>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</si>
  <si>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</si>
  <si>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</si>
  <si>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</si>
  <si>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</si>
  <si>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</si>
  <si>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</si>
  <si>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</si>
  <si>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</si>
  <si>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</si>
  <si>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</si>
  <si>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</si>
  <si>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</si>
  <si>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</si>
  <si>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</si>
  <si>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</si>
  <si>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</si>
  <si>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</si>
  <si>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</si>
  <si>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</si>
  <si>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</si>
  <si>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</si>
  <si>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</si>
  <si>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</si>
  <si>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</si>
  <si>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</si>
  <si>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</si>
  <si>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</si>
  <si>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</si>
  <si>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</si>
  <si>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</si>
  <si>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</si>
  <si>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</si>
  <si>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</si>
  <si>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</si>
  <si>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</si>
  <si>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</si>
  <si>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</si>
  <si>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</si>
  <si>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</si>
  <si>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</si>
  <si>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</si>
  <si>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</si>
  <si>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</si>
  <si>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</si>
  <si>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</si>
  <si>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</si>
  <si>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</si>
  <si>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</si>
  <si>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</si>
  <si>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</si>
  <si>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</si>
  <si>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</si>
  <si>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</si>
  <si>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</si>
  <si>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</si>
  <si>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</si>
  <si>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</si>
  <si>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</si>
  <si>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</si>
  <si>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</si>
  <si>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</si>
  <si>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</si>
  <si>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</si>
  <si>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</si>
  <si>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</si>
  <si>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</si>
  <si>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</si>
  <si>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</si>
  <si>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</si>
  <si>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</si>
  <si>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</si>
  <si>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</si>
  <si>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</si>
  <si>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</si>
  <si>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</si>
  <si>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</si>
  <si>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</si>
  <si>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</si>
  <si>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</si>
  <si>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</si>
  <si>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</si>
  <si>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</si>
  <si>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</si>
  <si>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</si>
  <si>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</si>
  <si>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</si>
  <si>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</si>
  <si>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</si>
  <si>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</si>
  <si>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</si>
  <si>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</si>
  <si>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</si>
  <si>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</si>
  <si>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</si>
  <si>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</si>
  <si>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</si>
  <si>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</si>
  <si>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</si>
  <si>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</si>
  <si>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</si>
  <si>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</si>
  <si>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</si>
  <si>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</si>
  <si>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</si>
  <si>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</si>
  <si>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</si>
  <si>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</si>
  <si>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</si>
  <si>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</si>
  <si>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</si>
  <si>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</si>
  <si>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</si>
  <si>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</si>
  <si>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</si>
  <si>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</si>
  <si>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</si>
  <si>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</si>
  <si>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</si>
  <si>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</si>
  <si>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</si>
  <si>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</si>
  <si>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</si>
  <si>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</si>
  <si>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</si>
  <si>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</si>
  <si>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</si>
  <si>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</si>
  <si>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</si>
  <si>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</si>
  <si>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</si>
  <si>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</si>
  <si>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</si>
  <si>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</si>
  <si>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</si>
  <si>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</si>
  <si>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</si>
  <si>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</si>
  <si>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</si>
  <si>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</si>
  <si>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</si>
  <si>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</si>
  <si>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</si>
  <si>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</si>
  <si>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</si>
  <si>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</si>
  <si>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</si>
  <si>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</si>
  <si>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</si>
  <si>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</si>
  <si>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</si>
  <si>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</si>
  <si>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</si>
  <si>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</si>
  <si>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</si>
  <si>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</si>
  <si>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</si>
  <si>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</si>
  <si>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</si>
  <si>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</si>
  <si>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</si>
  <si>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</si>
  <si>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</si>
  <si>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</si>
  <si>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</si>
  <si>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</si>
  <si>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</si>
  <si>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</si>
  <si>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</si>
  <si>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</si>
  <si>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</si>
  <si>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</si>
  <si>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</si>
  <si>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</si>
  <si>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</si>
  <si>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</si>
  <si>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</si>
  <si>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</si>
  <si>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</si>
  <si>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</si>
  <si>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</si>
  <si>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</si>
  <si>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</si>
  <si>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</si>
  <si>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</si>
  <si>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</si>
  <si>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</si>
  <si>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</si>
  <si>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</si>
  <si>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</si>
  <si>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</si>
  <si>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</si>
  <si>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</si>
  <si>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</si>
  <si>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</si>
  <si>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</si>
  <si>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</si>
  <si>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</si>
  <si>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</si>
  <si>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</si>
  <si>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</si>
  <si>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</si>
  <si>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</si>
  <si>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</si>
  <si>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</si>
  <si>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</si>
  <si>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</si>
  <si>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</si>
  <si>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</si>
  <si>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</si>
  <si>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</si>
  <si>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</si>
  <si>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</si>
  <si>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</si>
  <si>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</si>
  <si>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</si>
  <si>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</si>
  <si>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</si>
  <si>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</si>
  <si>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</si>
  <si>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</si>
  <si>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</si>
  <si>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</si>
  <si>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</si>
  <si>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</si>
  <si>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</si>
  <si>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</si>
  <si>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</si>
  <si>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</si>
  <si>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</si>
  <si>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</si>
  <si>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</si>
  <si>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</si>
  <si>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</si>
  <si>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</si>
  <si>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</si>
  <si>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</si>
  <si>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</si>
  <si>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</si>
  <si>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</si>
  <si>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</si>
  <si>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</si>
  <si>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</si>
  <si>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</si>
  <si>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</si>
  <si>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</si>
  <si>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</si>
  <si>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</si>
  <si>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</si>
  <si>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</si>
  <si>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</si>
  <si>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</si>
  <si>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</si>
  <si>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</si>
  <si>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</si>
  <si>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</si>
  <si>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</si>
  <si>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</si>
  <si>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</si>
  <si>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</si>
  <si>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</si>
  <si>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</si>
  <si>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</si>
  <si>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</si>
  <si>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</si>
  <si>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</si>
  <si>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</si>
  <si>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</si>
  <si>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</si>
  <si>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</si>
  <si>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</si>
  <si>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</si>
  <si>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</si>
  <si>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</si>
  <si>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</si>
  <si>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</si>
  <si>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</si>
  <si>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</si>
  <si>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</si>
  <si>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</si>
  <si>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</si>
  <si>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</si>
  <si>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</si>
  <si>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</si>
  <si>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</si>
  <si>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</si>
  <si>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</si>
  <si>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</si>
  <si>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</si>
  <si>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</si>
  <si>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</si>
  <si>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</si>
  <si>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</si>
  <si>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</si>
  <si>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</si>
  <si>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</si>
  <si>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</si>
  <si>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</si>
  <si>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</si>
  <si>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</si>
  <si>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</si>
  <si>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</si>
  <si>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</si>
  <si>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</si>
  <si>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</si>
  <si>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</si>
  <si>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</si>
  <si>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</si>
  <si>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</si>
  <si>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</si>
  <si>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</si>
  <si>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</si>
  <si>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</si>
  <si>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</si>
  <si>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</si>
  <si>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</si>
  <si>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</si>
  <si>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</si>
  <si>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</si>
  <si>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</si>
  <si>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</si>
  <si>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</si>
  <si>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</si>
  <si>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</si>
  <si>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</si>
  <si>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</si>
  <si>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</si>
  <si>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</si>
  <si>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</si>
  <si>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</si>
  <si>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</si>
  <si>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</si>
  <si>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</si>
  <si>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</si>
  <si>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</si>
  <si>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</si>
  <si>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</si>
  <si>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</si>
  <si>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</si>
  <si>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</si>
  <si>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</si>
  <si>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</si>
  <si>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</si>
  <si>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</si>
  <si>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</si>
  <si>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</si>
  <si>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</si>
  <si>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</si>
  <si>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</si>
  <si>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</si>
  <si>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</si>
  <si>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</si>
  <si>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</si>
  <si>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</si>
  <si>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</si>
  <si>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</si>
  <si>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</si>
  <si>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</si>
  <si>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</si>
  <si>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</si>
  <si>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</si>
  <si>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</si>
  <si>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</si>
  <si>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</si>
  <si>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</si>
  <si>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</si>
  <si>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</si>
  <si>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</si>
  <si>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</si>
  <si>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</si>
  <si>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</si>
  <si>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</si>
  <si>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</si>
  <si>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</si>
  <si>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</si>
  <si>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</si>
  <si>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</si>
  <si>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</si>
  <si>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</si>
  <si>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</si>
  <si>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</si>
  <si>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</si>
  <si>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</si>
  <si>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</si>
  <si>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</si>
  <si>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</si>
  <si>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</si>
  <si>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</si>
  <si>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</si>
  <si>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</si>
  <si>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</si>
  <si>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</si>
  <si>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</si>
  <si>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</si>
  <si>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</si>
  <si>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</si>
  <si>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</si>
  <si>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</si>
  <si>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</si>
  <si>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</si>
  <si>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</si>
  <si>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</si>
  <si>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</si>
  <si>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</si>
  <si>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</si>
  <si>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</si>
  <si>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</si>
  <si>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</si>
  <si>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</si>
  <si>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</si>
  <si>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</si>
  <si>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</si>
  <si>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</si>
  <si>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</si>
  <si>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</si>
  <si>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</si>
  <si>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</si>
  <si>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</si>
  <si>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</si>
  <si>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</si>
  <si>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</si>
  <si>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</si>
  <si>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</si>
  <si>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</si>
  <si>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</si>
  <si>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</si>
  <si>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</si>
  <si>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</si>
  <si>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</si>
  <si>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</si>
  <si>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</si>
  <si>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</si>
  <si>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</si>
  <si>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</si>
  <si>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</si>
  <si>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</si>
  <si>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</si>
  <si>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</si>
  <si>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</si>
  <si>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</si>
  <si>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</si>
  <si>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</si>
  <si>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</si>
  <si>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</si>
  <si>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</si>
  <si>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</si>
  <si>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</si>
  <si>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</si>
  <si>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</si>
  <si>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</si>
  <si>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</si>
  <si>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</si>
  <si>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</si>
  <si>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</si>
  <si>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</si>
  <si>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</si>
  <si>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</si>
  <si>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</si>
  <si>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</si>
  <si>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</si>
  <si>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</si>
  <si>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</si>
  <si>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</si>
  <si>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</si>
  <si>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</si>
  <si>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</si>
  <si>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</si>
  <si>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</si>
  <si>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</si>
  <si>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</si>
  <si>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</si>
  <si>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</si>
  <si>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</si>
  <si>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</si>
  <si>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</si>
  <si>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</si>
  <si>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</si>
  <si>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</si>
  <si>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</si>
  <si>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</si>
  <si>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</si>
  <si>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</si>
  <si>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</si>
  <si>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</si>
  <si>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</si>
  <si>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</si>
  <si>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</si>
  <si>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</si>
  <si>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</si>
  <si>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</si>
  <si>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</si>
  <si>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</si>
  <si>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</si>
  <si>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</si>
  <si>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</si>
  <si>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</si>
  <si>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</si>
  <si>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</si>
  <si>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</si>
  <si>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</si>
  <si>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</si>
  <si>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</si>
  <si>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</si>
  <si>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</si>
  <si>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</si>
  <si>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</si>
  <si>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</si>
  <si>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</si>
  <si>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</si>
  <si>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</si>
  <si>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</si>
  <si>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</si>
  <si>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</si>
  <si>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</si>
  <si>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</si>
  <si>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</si>
  <si>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</si>
  <si>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</si>
  <si>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</si>
  <si>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</si>
  <si>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</si>
  <si>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</si>
  <si>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</si>
  <si>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</si>
  <si>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</si>
  <si>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</si>
  <si>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</si>
  <si>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</si>
  <si>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</si>
  <si>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</si>
  <si>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</si>
  <si>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</si>
  <si>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</si>
  <si>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</si>
  <si>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</si>
  <si>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</si>
  <si>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</si>
  <si>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</si>
  <si>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</si>
  <si>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</si>
  <si>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</si>
  <si>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</si>
  <si>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</si>
  <si>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</si>
  <si>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</si>
  <si>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</si>
  <si>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</si>
  <si>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</si>
  <si>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</si>
  <si>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</si>
  <si>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</si>
  <si>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</si>
  <si>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</si>
  <si>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</si>
  <si>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</si>
  <si>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</si>
  <si>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</si>
  <si>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</si>
  <si>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</si>
  <si>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</si>
  <si>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</si>
  <si>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</si>
  <si>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</si>
  <si>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</si>
  <si>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</si>
  <si>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</si>
  <si>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</si>
  <si>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</si>
  <si>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</si>
  <si>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</si>
  <si>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</si>
  <si>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</si>
  <si>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</si>
  <si>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</si>
  <si>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</si>
  <si>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</si>
  <si>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</si>
  <si>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</si>
  <si>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</si>
  <si>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</si>
  <si>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</si>
  <si>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</si>
  <si>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</si>
  <si>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</si>
  <si>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</si>
  <si>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</si>
  <si>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</si>
  <si>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</si>
  <si>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</si>
  <si>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</si>
  <si>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</si>
  <si>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</si>
  <si>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</si>
  <si>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</si>
  <si>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</si>
  <si>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</si>
  <si>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</si>
  <si>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</si>
  <si>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</si>
  <si>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</si>
  <si>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</si>
  <si>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</si>
  <si>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</si>
  <si>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</si>
  <si>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</si>
  <si>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</si>
  <si>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</si>
  <si>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</si>
  <si>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</si>
  <si>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</si>
  <si>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</si>
  <si>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</si>
  <si>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</si>
  <si>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</si>
  <si>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</si>
  <si>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</si>
  <si>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</si>
  <si>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</si>
  <si>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</si>
  <si>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</si>
  <si>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</si>
  <si>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</si>
  <si>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</si>
  <si>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</si>
  <si>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</si>
  <si>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</si>
  <si>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</si>
  <si>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</si>
  <si>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</si>
  <si>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</si>
  <si>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</si>
  <si>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</si>
  <si>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</si>
  <si>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</si>
  <si>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</si>
  <si>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</si>
  <si>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</si>
  <si>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</si>
  <si>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</si>
  <si>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</si>
  <si>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</si>
  <si>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</si>
  <si>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</si>
  <si>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</si>
  <si>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</si>
  <si>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</si>
  <si>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</si>
  <si>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</si>
  <si>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</si>
  <si>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</si>
  <si>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</si>
  <si>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</si>
  <si>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</si>
  <si>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</si>
  <si>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</si>
  <si>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</si>
  <si>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</si>
  <si>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</si>
  <si>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</si>
  <si>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</si>
  <si>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</si>
  <si>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</si>
  <si>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</si>
  <si>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</si>
  <si>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</si>
  <si>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</si>
  <si>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</si>
  <si>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</si>
  <si>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</si>
  <si>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</si>
  <si>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</si>
  <si>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</si>
  <si>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</si>
  <si>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</si>
  <si>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</si>
  <si>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</si>
  <si>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</si>
  <si>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</si>
  <si>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</si>
  <si>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</si>
  <si>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</si>
  <si>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</si>
  <si>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</si>
  <si>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</si>
  <si>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</si>
  <si>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</si>
  <si>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</si>
  <si>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</si>
  <si>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</si>
  <si>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</si>
  <si>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</si>
  <si>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</si>
  <si>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</si>
  <si>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</si>
  <si>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</si>
  <si>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</si>
  <si>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</si>
  <si>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</si>
  <si>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</si>
  <si>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</si>
  <si>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</si>
  <si>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</si>
  <si>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</si>
  <si>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</si>
  <si>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</si>
  <si>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</si>
  <si>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</si>
  <si>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</si>
  <si>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</si>
  <si>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</si>
  <si>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</si>
  <si>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</si>
  <si>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</si>
  <si>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</si>
  <si>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</si>
  <si>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</si>
  <si>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</si>
  <si>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</si>
  <si>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</si>
  <si>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</si>
  <si>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</si>
  <si>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</si>
  <si>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</si>
  <si>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</si>
  <si>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</si>
  <si>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</si>
  <si>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</si>
  <si>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</si>
  <si>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</si>
  <si>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</si>
  <si>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</si>
  <si>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</si>
  <si>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</si>
  <si>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</si>
  <si>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</si>
  <si>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</si>
  <si>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</si>
  <si>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</si>
  <si>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</si>
  <si>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</si>
  <si>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</si>
  <si>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</si>
  <si>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</si>
  <si>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</si>
  <si>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</si>
  <si>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</si>
  <si>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</si>
  <si>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</si>
  <si>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</si>
  <si>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</si>
  <si>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</si>
  <si>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</si>
  <si>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</si>
  <si>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</si>
  <si>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</si>
  <si>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</si>
  <si>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</si>
  <si>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</si>
  <si>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</si>
  <si>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</si>
  <si>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</si>
  <si>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</si>
  <si>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</si>
  <si>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</si>
  <si>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</si>
  <si>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</si>
  <si>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</si>
  <si>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</si>
  <si>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</si>
  <si>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</si>
  <si>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</si>
  <si>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</si>
  <si>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</si>
  <si>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</si>
  <si>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</si>
  <si>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</si>
  <si>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</si>
  <si>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</si>
  <si>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</si>
  <si>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</si>
  <si>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</si>
  <si>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</si>
  <si>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</si>
  <si>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</si>
  <si>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</si>
  <si>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</si>
  <si>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</si>
  <si>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</si>
  <si>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</si>
  <si>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</si>
  <si>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</si>
  <si>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</si>
  <si>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</si>
  <si>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</si>
  <si>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</si>
  <si>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</si>
  <si>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</si>
  <si>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</si>
  <si>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</si>
  <si>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</si>
  <si>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</si>
  <si>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</si>
  <si>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</si>
  <si>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</si>
  <si>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</si>
  <si>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</si>
  <si>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</si>
  <si>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</si>
  <si>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</si>
  <si>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</si>
  <si>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</si>
  <si>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</si>
  <si>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</si>
  <si>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</si>
  <si>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</si>
  <si>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</si>
  <si>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</si>
  <si>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</si>
  <si>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</si>
  <si>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</si>
  <si>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</si>
  <si>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</si>
  <si>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</si>
  <si>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</si>
  <si>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</si>
  <si>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</si>
  <si>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</si>
  <si>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</si>
  <si>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</si>
  <si>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</si>
  <si>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</si>
  <si>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</si>
  <si>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</si>
  <si>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</si>
  <si>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</si>
  <si>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</si>
  <si>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</si>
  <si>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</si>
  <si>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</si>
  <si>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</si>
  <si>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</si>
  <si>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</si>
  <si>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</si>
  <si>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</si>
  <si>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</si>
  <si>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</si>
  <si>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</si>
  <si>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</si>
  <si>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</si>
  <si>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</si>
  <si>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</si>
  <si>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</si>
  <si>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</si>
  <si>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</si>
  <si>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</si>
  <si>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</si>
  <si>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</si>
  <si>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</si>
  <si>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</si>
  <si>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</si>
  <si>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</si>
  <si>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</si>
  <si>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</si>
  <si>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</si>
  <si>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</si>
  <si>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</si>
  <si>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</si>
  <si>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</si>
  <si>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</si>
  <si>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</si>
  <si>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</si>
  <si>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</si>
  <si>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</si>
  <si>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</si>
  <si>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</si>
  <si>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</si>
  <si>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</si>
  <si>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</si>
  <si>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</si>
  <si>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</si>
  <si>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</si>
  <si>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</si>
  <si>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</si>
  <si>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</si>
  <si>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</si>
  <si>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</si>
  <si>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</si>
  <si>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</si>
  <si>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</si>
  <si>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</si>
  <si>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</si>
  <si>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</si>
  <si>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</si>
  <si>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</si>
  <si>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</si>
  <si>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</si>
  <si>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</si>
  <si>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</si>
  <si>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</si>
  <si>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</si>
  <si>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</si>
  <si>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</si>
  <si>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</si>
  <si>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</si>
  <si>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</si>
  <si>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</si>
  <si>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</si>
  <si>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</si>
  <si>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</si>
  <si>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</si>
  <si>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</si>
  <si>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</si>
  <si>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</si>
  <si>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</si>
  <si>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</si>
  <si>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</si>
  <si>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</si>
  <si>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</si>
  <si>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</si>
  <si>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</si>
  <si>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</si>
  <si>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</si>
  <si>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</si>
  <si>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</si>
  <si>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</si>
  <si>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</si>
  <si>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</si>
  <si>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</si>
  <si>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</si>
  <si>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</si>
  <si>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</si>
  <si>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</si>
  <si>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</si>
  <si>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</si>
  <si>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</si>
  <si>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</si>
  <si>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</si>
  <si>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</si>
  <si>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</si>
  <si>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</si>
  <si>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</si>
  <si>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</si>
  <si>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</si>
  <si>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</si>
  <si>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</si>
  <si>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</si>
  <si>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</si>
  <si>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</si>
  <si>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</si>
  <si>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</si>
  <si>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</si>
  <si>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</si>
  <si>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</si>
  <si>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</si>
  <si>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</si>
  <si>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</si>
  <si>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</si>
  <si>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</si>
  <si>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</si>
  <si>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</si>
  <si>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</si>
  <si>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</si>
  <si>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</si>
  <si>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</si>
  <si>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</si>
  <si>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</si>
  <si>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</si>
  <si>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</si>
  <si>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</si>
  <si>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</si>
  <si>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</si>
  <si>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</si>
  <si>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</si>
  <si>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</si>
  <si>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</si>
  <si>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</si>
  <si>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</si>
  <si>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</si>
  <si>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</si>
  <si>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</si>
  <si>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</si>
  <si>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</si>
  <si>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</si>
  <si>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</si>
  <si>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</si>
  <si>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</si>
  <si>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</si>
  <si>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</si>
  <si>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</si>
  <si>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</si>
  <si>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</si>
  <si>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</si>
  <si>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</si>
  <si>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</si>
  <si>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</si>
  <si>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</si>
  <si>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</si>
  <si>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</si>
  <si>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</si>
  <si>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</si>
  <si>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</si>
  <si>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</si>
  <si>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</si>
  <si>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</si>
  <si>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</si>
  <si>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</si>
  <si>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</si>
  <si>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</si>
  <si>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</si>
  <si>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</si>
  <si>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</si>
  <si>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</si>
  <si>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</si>
  <si>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</si>
  <si>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</si>
  <si>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</si>
  <si>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</si>
  <si>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</si>
  <si>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</si>
  <si>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</si>
  <si>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</si>
  <si>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</si>
  <si>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</si>
  <si>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</si>
  <si>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</si>
  <si>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</si>
  <si>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</si>
  <si>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</si>
  <si>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</si>
  <si>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</si>
  <si>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</si>
  <si>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</si>
  <si>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</si>
  <si>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</si>
  <si>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</si>
  <si>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</si>
  <si>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</si>
  <si>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</si>
  <si>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</si>
  <si>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</si>
  <si>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</si>
  <si>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</si>
  <si>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</si>
  <si>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</si>
  <si>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</si>
  <si>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</si>
  <si>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</si>
  <si>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</si>
  <si>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</si>
  <si>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</si>
  <si>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</si>
  <si>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</si>
  <si>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</si>
  <si>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</si>
  <si>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</si>
  <si>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</si>
  <si>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</si>
  <si>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</si>
  <si>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</si>
  <si>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</si>
  <si>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</si>
  <si>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</si>
  <si>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</si>
  <si>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</si>
  <si>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</si>
  <si>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</si>
  <si>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</si>
  <si>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</si>
  <si>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</si>
  <si>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</si>
  <si>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</si>
  <si>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</si>
  <si>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</si>
  <si>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</si>
  <si>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</si>
  <si>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</si>
  <si>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</si>
  <si>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</si>
  <si>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</si>
  <si>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</si>
  <si>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</si>
  <si>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</si>
  <si>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</si>
  <si>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</si>
  <si>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</si>
  <si>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</si>
  <si>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</si>
  <si>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</si>
  <si>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</si>
  <si>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</si>
  <si>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</si>
  <si>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</si>
  <si>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</si>
  <si>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</si>
  <si>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</si>
  <si>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</si>
  <si>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</si>
  <si>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</si>
  <si>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</si>
  <si>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</si>
  <si>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</si>
  <si>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</si>
  <si>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</si>
  <si>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</si>
  <si>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</si>
  <si>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</si>
  <si>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</si>
  <si>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</si>
  <si>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</si>
  <si>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</si>
  <si>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</si>
  <si>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</si>
  <si>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</si>
  <si>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</si>
  <si>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</si>
  <si>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</si>
  <si>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</si>
  <si>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</si>
  <si>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</si>
  <si>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</si>
  <si>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</si>
  <si>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</si>
  <si>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</si>
  <si>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</si>
  <si>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</si>
  <si>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</si>
  <si>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</si>
  <si>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</si>
  <si>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</si>
  <si>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</si>
  <si>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</si>
  <si>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</si>
  <si>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</si>
  <si>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</si>
  <si>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</si>
  <si>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</si>
  <si>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</si>
  <si>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</si>
  <si>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</si>
  <si>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</si>
  <si>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</si>
  <si>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</si>
  <si>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</si>
  <si>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</si>
  <si>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</si>
  <si>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</si>
  <si>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</si>
  <si>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</si>
  <si>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</si>
  <si>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</si>
  <si>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</si>
  <si>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</si>
  <si>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</si>
  <si>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</si>
  <si>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</si>
  <si>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</si>
  <si>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</si>
  <si>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</si>
  <si>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</si>
  <si>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</si>
  <si>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</si>
  <si>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</si>
  <si>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</si>
  <si>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</si>
  <si>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</si>
  <si>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</si>
  <si>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</si>
  <si>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</si>
  <si>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</si>
  <si>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</si>
  <si>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</si>
  <si>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</si>
  <si>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</si>
  <si>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</si>
  <si>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</si>
  <si>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</si>
  <si>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</si>
  <si>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</si>
  <si>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</si>
  <si>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</si>
  <si>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</si>
  <si>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</si>
  <si>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</si>
  <si>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</si>
  <si>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</si>
  <si>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</si>
  <si>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</si>
  <si>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</si>
  <si>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</si>
  <si>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</si>
  <si>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</si>
  <si>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</si>
  <si>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</si>
  <si>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</si>
  <si>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</si>
  <si>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</si>
  <si>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</si>
  <si>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</si>
  <si>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</si>
  <si>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</si>
  <si>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</si>
  <si>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</si>
  <si>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</si>
  <si>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</si>
  <si>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</si>
  <si>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</si>
  <si>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</si>
  <si>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</si>
  <si>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</si>
  <si>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</si>
  <si>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</si>
  <si>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</si>
  <si>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</si>
  <si>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</si>
  <si>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</si>
  <si>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</si>
  <si>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</si>
  <si>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</si>
  <si>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</si>
  <si>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</si>
  <si>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</si>
  <si>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</si>
  <si>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</si>
  <si>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</si>
  <si>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</si>
  <si>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</si>
  <si>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</si>
  <si>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</si>
  <si>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</si>
  <si>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</si>
  <si>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</si>
  <si>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</si>
  <si>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</si>
  <si>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</si>
  <si>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</si>
  <si>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</si>
  <si>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</si>
  <si>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</si>
  <si>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</si>
  <si>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</si>
  <si>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</si>
  <si>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</si>
  <si>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</si>
  <si>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</si>
  <si>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</si>
  <si>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</si>
  <si>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</si>
  <si>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</si>
  <si>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</si>
  <si>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</si>
  <si>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</si>
  <si>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</si>
  <si>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</si>
  <si>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</si>
  <si>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</si>
  <si>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</si>
  <si>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</si>
  <si>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</si>
  <si>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</si>
  <si>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</si>
  <si>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</si>
  <si>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</si>
  <si>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</si>
  <si>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</si>
  <si>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</si>
  <si>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</si>
  <si>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</si>
  <si>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</si>
  <si>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</si>
  <si>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</si>
  <si>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</si>
  <si>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</si>
  <si>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</si>
  <si>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</si>
  <si>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</si>
  <si>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</si>
  <si>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</si>
  <si>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</si>
  <si>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</si>
  <si>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</si>
  <si>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</si>
  <si>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</si>
  <si>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</si>
  <si>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</si>
  <si>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</si>
  <si>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</si>
  <si>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</si>
  <si>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</si>
  <si>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</si>
  <si>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</si>
  <si>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</si>
  <si>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</si>
  <si>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</si>
  <si>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</si>
  <si>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</si>
  <si>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</si>
  <si>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</si>
  <si>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</si>
  <si>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</si>
  <si>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</si>
  <si>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</si>
  <si>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</si>
  <si>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</si>
  <si>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</si>
  <si>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</si>
  <si>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</si>
  <si>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</si>
  <si>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</si>
  <si>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</si>
  <si>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</si>
  <si>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</si>
  <si>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</si>
  <si>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</si>
  <si>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</si>
  <si>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</si>
  <si>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</si>
  <si>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</si>
  <si>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</si>
  <si>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</si>
  <si>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</si>
  <si>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</si>
  <si>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</si>
  <si>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</si>
  <si>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</si>
  <si>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</si>
  <si>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</si>
  <si>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</si>
  <si>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</si>
  <si>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</si>
  <si>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</si>
  <si>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</si>
  <si>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</si>
  <si>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</si>
  <si>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</si>
  <si>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</si>
  <si>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</si>
  <si>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</si>
  <si>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</si>
  <si>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</si>
  <si>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</si>
  <si>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</si>
  <si>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</si>
  <si>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</si>
  <si>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</si>
  <si>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</si>
  <si>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</si>
  <si>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</si>
  <si>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</si>
  <si>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</si>
  <si>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</si>
  <si>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</si>
  <si>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</si>
  <si>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</si>
  <si>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</si>
  <si>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</si>
  <si>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</si>
  <si>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</si>
  <si>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</si>
  <si>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</si>
  <si>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</si>
  <si>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</si>
  <si>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</si>
  <si>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</si>
  <si>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</si>
  <si>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</si>
  <si>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</si>
  <si>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</si>
  <si>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</si>
  <si>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</si>
  <si>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</si>
  <si>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</si>
  <si>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</si>
  <si>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</si>
  <si>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</si>
  <si>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</si>
  <si>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</si>
  <si>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</si>
  <si>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</si>
  <si>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</si>
  <si>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</si>
  <si>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</si>
  <si>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</si>
  <si>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</si>
  <si>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</si>
  <si>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</si>
  <si>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</si>
  <si>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</si>
  <si>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</si>
  <si>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</si>
  <si>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</si>
  <si>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</si>
  <si>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</si>
  <si>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</si>
  <si>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</si>
  <si>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</si>
  <si>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</si>
  <si>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</si>
  <si>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</si>
  <si>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</si>
  <si>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</si>
  <si>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</si>
  <si>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</si>
  <si>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</si>
  <si>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</si>
  <si>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</si>
  <si>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</si>
  <si>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</si>
  <si>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</si>
  <si>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</si>
  <si>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</si>
  <si>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</si>
  <si>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</si>
  <si>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</si>
  <si>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</si>
  <si>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</si>
  <si>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</si>
  <si>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</si>
  <si>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</si>
  <si>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</si>
  <si>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</si>
  <si>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</si>
  <si>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</si>
  <si>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</si>
  <si>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</si>
  <si>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</si>
  <si>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</si>
  <si>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</si>
  <si>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</si>
  <si>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</si>
  <si>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</si>
  <si>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</si>
  <si>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</si>
  <si>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</si>
  <si>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</si>
  <si>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</si>
  <si>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</si>
  <si>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</si>
  <si>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</si>
  <si>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</si>
  <si>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</si>
  <si>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</si>
  <si>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</si>
  <si>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</si>
  <si>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</si>
  <si>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</si>
  <si>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</si>
  <si>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</si>
  <si>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</si>
  <si>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</si>
  <si>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</si>
  <si>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</si>
  <si>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</si>
  <si>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</si>
  <si>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</si>
  <si>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</si>
  <si>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</si>
  <si>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</si>
  <si>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</si>
  <si>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</si>
  <si>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</si>
  <si>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</si>
  <si>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</si>
  <si>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</si>
  <si>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</si>
  <si>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</si>
  <si>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</si>
  <si>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</si>
  <si>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</si>
  <si>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</si>
  <si>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</si>
  <si>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</si>
  <si>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</si>
  <si>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</si>
  <si>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</si>
  <si>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</si>
  <si>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</si>
  <si>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</si>
  <si>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</si>
  <si>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</si>
  <si>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</si>
  <si>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</si>
  <si>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</si>
  <si>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</si>
  <si>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</si>
  <si>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</si>
  <si>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</si>
  <si>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</si>
  <si>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</si>
  <si>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</si>
  <si>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</si>
  <si>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</si>
  <si>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</si>
  <si>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</si>
  <si>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</si>
  <si>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</si>
  <si>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</si>
  <si>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</si>
  <si>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</si>
  <si>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</si>
  <si>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</si>
  <si>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</si>
  <si>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</si>
  <si>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</si>
  <si>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</si>
  <si>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</si>
  <si>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</si>
  <si>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</si>
  <si>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</si>
  <si>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</si>
  <si>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</si>
  <si>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</si>
  <si>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</si>
  <si>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</si>
  <si>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</si>
  <si>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</si>
  <si>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</si>
  <si>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</si>
  <si>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</si>
  <si>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</si>
  <si>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</si>
  <si>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</si>
  <si>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</si>
  <si>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</si>
  <si>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</si>
  <si>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</si>
  <si>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</si>
  <si>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</si>
  <si>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</si>
  <si>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</si>
  <si>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</si>
  <si>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</si>
  <si>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</si>
  <si>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</si>
  <si>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</si>
  <si>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</si>
  <si>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</si>
  <si>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</si>
  <si>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</si>
  <si>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</si>
  <si>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</si>
  <si>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</si>
  <si>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</si>
  <si>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</si>
  <si>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</si>
  <si>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</si>
  <si>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</si>
  <si>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</si>
  <si>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</si>
  <si>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</si>
  <si>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</si>
  <si>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</si>
  <si>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</si>
  <si>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</si>
  <si>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</si>
  <si>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</si>
  <si>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</si>
  <si>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</si>
  <si>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</si>
  <si>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</si>
  <si>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</si>
  <si>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</si>
  <si>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</si>
  <si>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</si>
  <si>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</si>
  <si>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</si>
  <si>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</si>
  <si>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</si>
  <si>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</si>
  <si>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</si>
  <si>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</si>
  <si>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</si>
  <si>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</si>
  <si>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</si>
  <si>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</si>
  <si>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</si>
  <si>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</si>
  <si>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</si>
  <si>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</si>
  <si>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</si>
  <si>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</si>
  <si>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</si>
  <si>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</si>
  <si>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</si>
  <si>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</si>
  <si>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</si>
  <si>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</si>
  <si>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</si>
  <si>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</si>
  <si>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</si>
  <si>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</si>
  <si>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</si>
  <si>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</si>
  <si>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</si>
  <si>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</si>
  <si>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</si>
  <si>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</si>
  <si>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</si>
  <si>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</si>
  <si>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</si>
  <si>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</si>
  <si>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</si>
  <si>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</si>
  <si>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</si>
  <si>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</si>
  <si>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</si>
  <si>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</si>
  <si>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</si>
  <si>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</si>
  <si>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</si>
  <si>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</si>
  <si>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</si>
  <si>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</si>
  <si>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</si>
  <si>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</si>
  <si>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</si>
  <si>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</si>
  <si>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</si>
  <si>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</si>
  <si>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</si>
  <si>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</si>
  <si>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</si>
  <si>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</si>
  <si>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</si>
  <si>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</si>
  <si>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</si>
  <si>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</si>
  <si>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</si>
  <si>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</si>
  <si>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</si>
  <si>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</si>
  <si>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</si>
  <si>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</si>
  <si>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</si>
  <si>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</si>
  <si>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</si>
  <si>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</si>
  <si>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</si>
  <si>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</si>
  <si>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</si>
  <si>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</si>
  <si>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</si>
  <si>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</si>
  <si>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</si>
  <si>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</si>
  <si>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</si>
  <si>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</si>
  <si>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</si>
  <si>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</si>
  <si>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</si>
  <si>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</si>
  <si>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</si>
  <si>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</si>
  <si>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</si>
  <si>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</si>
  <si>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</si>
  <si>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</si>
  <si>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</si>
  <si>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</si>
  <si>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</si>
  <si>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</si>
  <si>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</si>
  <si>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</si>
  <si>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</si>
  <si>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</si>
  <si>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</si>
  <si>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</si>
  <si>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</si>
  <si>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</si>
  <si>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</si>
  <si>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</si>
  <si>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</si>
  <si>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</si>
  <si>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</si>
  <si>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</si>
  <si>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</si>
  <si>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</si>
  <si>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</si>
  <si>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</si>
  <si>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</si>
  <si>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</si>
  <si>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</si>
  <si>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</si>
  <si>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</si>
  <si>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</si>
  <si>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</si>
  <si>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</si>
  <si>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</si>
  <si>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</si>
  <si>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</si>
  <si>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</si>
  <si>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</si>
  <si>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</si>
  <si>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</si>
  <si>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</si>
  <si>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</si>
  <si>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</si>
  <si>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</si>
  <si>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</si>
  <si>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</si>
  <si>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</si>
  <si>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</si>
  <si>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</si>
  <si>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</si>
  <si>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</si>
  <si>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</si>
  <si>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</si>
  <si>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</si>
  <si>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</si>
  <si>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</si>
  <si>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</si>
  <si>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</si>
  <si>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</si>
  <si>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</si>
  <si>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</si>
  <si>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</si>
  <si>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</si>
  <si>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</si>
  <si>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</si>
  <si>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</si>
  <si>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</si>
  <si>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</si>
  <si>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</si>
  <si>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</si>
  <si>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</si>
  <si>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</si>
  <si>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</si>
  <si>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</si>
  <si>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</si>
  <si>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</si>
  <si>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</si>
  <si>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</si>
  <si>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</si>
  <si>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</si>
  <si>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</si>
  <si>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</si>
  <si>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</si>
  <si>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</si>
  <si>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</si>
  <si>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</si>
  <si>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</si>
  <si>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</si>
  <si>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</si>
  <si>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</si>
  <si>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</si>
  <si>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</si>
  <si>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</si>
  <si>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</si>
  <si>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</si>
  <si>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</si>
  <si>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</si>
  <si>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</si>
  <si>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</si>
  <si>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</si>
  <si>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</si>
  <si>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</si>
  <si>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</si>
  <si>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</si>
  <si>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</si>
  <si>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</si>
  <si>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</si>
  <si>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</si>
  <si>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</si>
  <si>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</si>
  <si>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</si>
  <si>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</si>
  <si>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</si>
  <si>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</si>
  <si>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</si>
  <si>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</si>
  <si>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</si>
  <si>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</si>
  <si>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</si>
  <si>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</si>
  <si>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</si>
  <si>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</si>
  <si>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</si>
  <si>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</si>
  <si>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</si>
  <si>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</si>
  <si>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</si>
  <si>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</si>
  <si>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</si>
  <si>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</si>
  <si>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</si>
  <si>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</si>
  <si>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</si>
  <si>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</si>
  <si>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</si>
  <si>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</si>
  <si>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</si>
  <si>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</si>
  <si>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</si>
  <si>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</si>
  <si>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</si>
  <si>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</si>
  <si>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</si>
  <si>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</si>
  <si>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</si>
  <si>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</si>
  <si>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</si>
  <si>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</si>
  <si>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</si>
  <si>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</si>
  <si>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</si>
  <si>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</si>
  <si>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</si>
  <si>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</si>
  <si>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</si>
  <si>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</si>
  <si>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</si>
  <si>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</si>
  <si>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</si>
  <si>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</si>
  <si>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</si>
  <si>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</si>
  <si>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</si>
  <si>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</si>
  <si>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</si>
  <si>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</si>
  <si>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</si>
  <si>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</si>
  <si>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</si>
  <si>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</si>
  <si>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</si>
  <si>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</si>
  <si>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</si>
  <si>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</si>
  <si>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</si>
  <si>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</si>
  <si>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</si>
  <si>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</si>
  <si>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</si>
  <si>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</si>
  <si>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</si>
  <si>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</si>
  <si>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</si>
  <si>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</si>
  <si>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</si>
  <si>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</si>
  <si>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</si>
  <si>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</si>
  <si>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</si>
  <si>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</si>
  <si>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</si>
  <si>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</si>
  <si>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</si>
  <si>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</si>
  <si>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</si>
  <si>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</si>
  <si>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</si>
  <si>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</si>
  <si>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</si>
  <si>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</si>
  <si>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</si>
  <si>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</si>
  <si>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</si>
  <si>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</si>
  <si>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</si>
  <si>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</si>
  <si>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</si>
  <si>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</si>
  <si>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</si>
  <si>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</si>
  <si>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</si>
  <si>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</si>
  <si>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</si>
  <si>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</si>
  <si>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</si>
  <si>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</si>
  <si>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</si>
  <si>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</si>
  <si>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</si>
  <si>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</si>
  <si>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</si>
  <si>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</si>
  <si>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</si>
  <si>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</si>
  <si>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</si>
  <si>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</si>
  <si>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</si>
  <si>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</si>
  <si>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</si>
  <si>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</si>
  <si>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</si>
  <si>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</si>
  <si>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</si>
  <si>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</si>
  <si>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</si>
  <si>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</si>
  <si>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</si>
  <si>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</si>
  <si>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</si>
  <si>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</si>
  <si>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</si>
  <si>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</si>
  <si>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</si>
  <si>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</si>
  <si>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</si>
  <si>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</si>
  <si>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</si>
  <si>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</si>
  <si>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</si>
  <si>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</si>
  <si>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</si>
  <si>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</si>
  <si>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</si>
  <si>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</si>
  <si>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</si>
  <si>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</si>
  <si>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</si>
  <si>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</si>
  <si>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</si>
  <si>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</si>
  <si>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</si>
  <si>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</si>
  <si>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</si>
  <si>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</si>
  <si>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</si>
  <si>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</si>
  <si>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</si>
  <si>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</si>
  <si>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</si>
  <si>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</si>
  <si>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</si>
  <si>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</si>
  <si>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</si>
  <si>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</si>
  <si>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</si>
  <si>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</si>
  <si>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</si>
  <si>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</si>
  <si>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</si>
  <si>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</si>
  <si>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</si>
  <si>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</si>
  <si>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</si>
  <si>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</si>
  <si>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</si>
  <si>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</si>
  <si>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</si>
  <si>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</si>
  <si>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</si>
  <si>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</si>
  <si>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</si>
  <si>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</si>
  <si>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</si>
  <si>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</si>
  <si>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</si>
  <si>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</si>
  <si>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</si>
  <si>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</si>
  <si>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</si>
  <si>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</si>
  <si>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</si>
  <si>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</si>
  <si>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</si>
  <si>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</si>
  <si>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</si>
  <si>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</si>
  <si>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</si>
  <si>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</si>
  <si>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</si>
  <si>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</si>
  <si>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</si>
  <si>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</si>
  <si>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</si>
  <si>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</si>
  <si>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</si>
  <si>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</si>
  <si>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</si>
  <si>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</si>
  <si>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</si>
  <si>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</si>
  <si>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</si>
  <si>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</si>
  <si>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</si>
  <si>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</si>
  <si>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</si>
  <si>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</si>
  <si>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</si>
  <si>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</si>
  <si>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</si>
  <si>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</si>
  <si>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</si>
  <si>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</si>
  <si>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</si>
  <si>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</si>
  <si>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</si>
  <si>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</si>
  <si>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</si>
  <si>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</si>
  <si>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</si>
  <si>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</si>
  <si>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</si>
  <si>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</si>
  <si>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</si>
  <si>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</si>
  <si>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</si>
  <si>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</si>
  <si>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</si>
  <si>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</si>
  <si>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</si>
  <si>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</si>
  <si>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</si>
  <si>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</si>
  <si>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</si>
  <si>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</si>
  <si>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</si>
  <si>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</si>
  <si>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</si>
  <si>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</si>
  <si>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</si>
  <si>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</si>
  <si>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</si>
  <si>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</si>
  <si>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</si>
  <si>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</si>
  <si>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</si>
  <si>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</si>
  <si>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</si>
  <si>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</si>
  <si>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</si>
  <si>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</si>
  <si>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</si>
  <si>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</si>
  <si>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</si>
  <si>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</si>
  <si>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</si>
  <si>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</si>
  <si>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</si>
  <si>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</si>
  <si>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</si>
  <si>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</si>
  <si>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</si>
  <si>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</si>
  <si>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</si>
  <si>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</si>
  <si>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</si>
  <si>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</si>
  <si>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</si>
  <si>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</si>
  <si>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</si>
  <si>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</si>
  <si>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</si>
  <si>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</si>
  <si>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</si>
  <si>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</si>
  <si>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</si>
  <si>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</si>
  <si>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</si>
  <si>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</si>
  <si>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</si>
  <si>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</si>
  <si>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</si>
  <si>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</si>
  <si>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</si>
  <si>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</si>
  <si>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</si>
  <si>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</si>
  <si>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</si>
  <si>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</si>
  <si>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</si>
  <si>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</si>
  <si>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</si>
  <si>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</si>
  <si>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</si>
  <si>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</si>
  <si>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</si>
  <si>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</si>
  <si>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</si>
  <si>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</si>
  <si>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</si>
  <si>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</si>
  <si>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</si>
  <si>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</si>
  <si>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</si>
  <si>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</si>
  <si>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</si>
  <si>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</si>
  <si>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</si>
  <si>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</si>
  <si>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</si>
  <si>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</si>
  <si>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</si>
  <si>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</si>
  <si>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</si>
  <si>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</si>
  <si>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</si>
  <si>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</si>
  <si>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</si>
  <si>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</si>
  <si>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</si>
  <si>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</si>
  <si>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</si>
  <si>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</si>
  <si>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</si>
  <si>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</si>
  <si>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</si>
  <si>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</si>
  <si>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</si>
  <si>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</si>
  <si>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</si>
  <si>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</si>
  <si>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</si>
  <si>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</si>
  <si>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</si>
  <si>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</si>
  <si>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</si>
  <si>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</si>
  <si>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</si>
  <si>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</si>
  <si>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</si>
  <si>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</si>
  <si>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</si>
  <si>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</si>
  <si>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</si>
  <si>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</si>
  <si>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</si>
  <si>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</si>
  <si>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</si>
  <si>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</si>
  <si>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</si>
  <si>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</si>
  <si>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</si>
  <si>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</si>
  <si>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</si>
  <si>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</si>
  <si>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</si>
  <si>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</si>
  <si>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</si>
  <si>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</si>
  <si>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</si>
  <si>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</si>
  <si>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</si>
  <si>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</si>
  <si>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</si>
  <si>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</si>
  <si>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</si>
  <si>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</si>
  <si>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</si>
  <si>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</si>
  <si>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</si>
  <si>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</si>
  <si>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</si>
  <si>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</si>
  <si>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</si>
  <si>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</si>
  <si>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</si>
  <si>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</si>
  <si>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</si>
  <si>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</si>
  <si>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</si>
  <si>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</si>
  <si>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</si>
  <si>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</si>
  <si>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</si>
  <si>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</si>
  <si>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</si>
  <si>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</si>
  <si>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</si>
  <si>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</si>
  <si>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</si>
  <si>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</si>
  <si>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</si>
  <si>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</si>
  <si>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</si>
  <si>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</si>
  <si>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</si>
  <si>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</si>
  <si>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</si>
  <si>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</si>
  <si>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</si>
  <si>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</si>
  <si>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</si>
  <si>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</si>
  <si>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</si>
  <si>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</si>
  <si>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</si>
  <si>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</si>
  <si>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</si>
  <si>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</si>
  <si>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</si>
  <si>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</si>
  <si>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</si>
  <si>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</si>
  <si>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</si>
  <si>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</si>
  <si>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</si>
  <si>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</si>
  <si>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</si>
  <si>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</si>
  <si>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</si>
  <si>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</si>
  <si>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</si>
  <si>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</si>
  <si>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</si>
  <si>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</si>
  <si>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</si>
  <si>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</si>
  <si>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</si>
  <si>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</si>
  <si>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</si>
  <si>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</si>
  <si>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</si>
  <si>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</si>
  <si>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</si>
  <si>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</si>
  <si>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</si>
  <si>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</si>
  <si>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</si>
  <si>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</si>
  <si>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</si>
  <si>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</si>
  <si>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</si>
  <si>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</si>
  <si>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</si>
  <si>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</si>
  <si>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</si>
  <si>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</si>
  <si>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</si>
  <si>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</si>
  <si>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</si>
  <si>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</si>
  <si>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</si>
  <si>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</si>
  <si>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</si>
  <si>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</si>
  <si>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</si>
  <si>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</si>
  <si>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</si>
  <si>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</si>
  <si>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</si>
  <si>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</si>
  <si>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</si>
  <si>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</si>
  <si>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</si>
  <si>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</si>
  <si>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</si>
  <si>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</si>
  <si>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</si>
  <si>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</si>
  <si>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</si>
  <si>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</si>
  <si>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</si>
  <si>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</si>
  <si>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</si>
  <si>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</si>
  <si>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</si>
  <si>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</si>
  <si>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</si>
  <si>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</si>
  <si>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</si>
  <si>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</si>
  <si>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</si>
  <si>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</si>
  <si>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</si>
  <si>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</si>
  <si>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</si>
  <si>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</si>
  <si>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</si>
  <si>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</si>
  <si>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</si>
  <si>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</si>
  <si>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</si>
  <si>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</si>
  <si>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</si>
  <si>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</si>
  <si>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</si>
  <si>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</si>
  <si>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</si>
  <si>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</si>
  <si>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</si>
  <si>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</si>
  <si>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</si>
  <si>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</si>
  <si>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</si>
  <si>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</si>
  <si>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</si>
  <si>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</si>
  <si>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</si>
  <si>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</si>
  <si>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</si>
  <si>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</si>
  <si>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</si>
  <si>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</si>
  <si>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</si>
  <si>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</si>
  <si>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</si>
  <si>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</si>
  <si>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</si>
  <si>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</si>
  <si>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</si>
  <si>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</si>
  <si>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</si>
  <si>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</si>
  <si>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</si>
  <si>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</si>
  <si>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</si>
  <si>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</si>
  <si>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</si>
  <si>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</si>
  <si>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</si>
  <si>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</si>
  <si>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</si>
  <si>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</si>
  <si>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</si>
  <si>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</si>
  <si>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</si>
  <si>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</si>
  <si>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</si>
  <si>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</si>
  <si>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</si>
  <si>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</si>
  <si>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</si>
  <si>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</si>
  <si>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</si>
  <si>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</si>
  <si>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</si>
  <si>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</si>
  <si>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</si>
  <si>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</si>
  <si>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</si>
  <si>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</si>
  <si>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</si>
  <si>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</si>
  <si>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</si>
  <si>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</si>
  <si>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</si>
  <si>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</si>
  <si>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</si>
  <si>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</si>
  <si>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</si>
  <si>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</si>
  <si>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</si>
  <si>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</si>
  <si>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</si>
  <si>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</si>
  <si>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</si>
  <si>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</si>
  <si>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</si>
  <si>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</si>
  <si>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</si>
  <si>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</si>
  <si>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</si>
  <si>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</si>
  <si>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</si>
  <si>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</si>
  <si>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</si>
  <si>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</si>
  <si>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</si>
  <si>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</si>
  <si>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</si>
  <si>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</si>
  <si>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</si>
  <si>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</si>
  <si>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</si>
  <si>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</si>
  <si>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</si>
  <si>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</si>
  <si>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</si>
  <si>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</si>
  <si>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</si>
  <si>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</si>
  <si>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</si>
  <si>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</si>
  <si>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</si>
  <si>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</si>
  <si>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</si>
  <si>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</si>
  <si>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</si>
  <si>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</si>
  <si>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</si>
  <si>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</si>
  <si>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</si>
  <si>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</si>
  <si>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</si>
  <si>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</si>
  <si>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</si>
  <si>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</si>
  <si>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</si>
  <si>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</si>
  <si>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</si>
  <si>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</si>
  <si>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</si>
  <si>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</si>
  <si>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</si>
  <si>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</si>
  <si>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</si>
  <si>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</si>
  <si>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</si>
  <si>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</si>
  <si>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</si>
  <si>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</si>
  <si>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</si>
  <si>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</si>
  <si>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</si>
  <si>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</si>
  <si>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</si>
  <si>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</si>
  <si>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</si>
  <si>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</si>
  <si>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</si>
  <si>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</si>
  <si>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</si>
  <si>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</si>
  <si>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</si>
  <si>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</si>
  <si>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</si>
  <si>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</si>
  <si>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</si>
  <si>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</si>
  <si>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</si>
  <si>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</si>
  <si>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</si>
  <si>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</si>
  <si>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</si>
  <si>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</si>
  <si>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</si>
  <si>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</si>
  <si>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</si>
  <si>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</si>
  <si>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</si>
  <si>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</si>
  <si>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</si>
  <si>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</si>
  <si>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</si>
  <si>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</si>
  <si>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</si>
  <si>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</si>
  <si>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</si>
  <si>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</si>
  <si>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</si>
  <si>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</si>
  <si>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</si>
  <si>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</si>
  <si>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</si>
  <si>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</si>
  <si>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</si>
  <si>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</si>
  <si>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</si>
  <si>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</si>
  <si>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</si>
  <si>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</si>
  <si>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</si>
  <si>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</si>
  <si>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</si>
  <si>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</si>
  <si>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</si>
  <si>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</si>
  <si>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</si>
  <si>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</si>
  <si>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</si>
  <si>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</si>
  <si>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</si>
  <si>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</si>
  <si>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</si>
  <si>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</si>
  <si>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</si>
  <si>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</si>
  <si>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</si>
  <si>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</si>
  <si>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</si>
  <si>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</si>
  <si>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</si>
  <si>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</si>
  <si>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</si>
  <si>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</si>
  <si>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</si>
  <si>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</si>
  <si>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</si>
  <si>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</si>
  <si>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</si>
  <si>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</si>
  <si>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</si>
  <si>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</si>
  <si>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</si>
  <si>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</si>
  <si>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</si>
  <si>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</si>
  <si>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</si>
  <si>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</si>
  <si>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</si>
  <si>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</si>
  <si>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</si>
  <si>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</si>
  <si>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</si>
  <si>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</si>
  <si>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</si>
  <si>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</si>
  <si>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</si>
  <si>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</si>
  <si>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</si>
  <si>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</si>
  <si>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</si>
  <si>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</si>
  <si>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</si>
  <si>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</si>
  <si>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</si>
  <si>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</si>
  <si>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</si>
  <si>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</si>
  <si>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</si>
  <si>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</si>
  <si>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</si>
  <si>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</si>
  <si>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</si>
  <si>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</si>
  <si>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</si>
  <si>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</si>
  <si>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</si>
  <si>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</si>
  <si>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</si>
  <si>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</si>
  <si>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</si>
  <si>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</si>
  <si>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</si>
  <si>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</si>
  <si>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</si>
  <si>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</si>
  <si>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</si>
  <si>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</si>
  <si>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</si>
  <si>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</si>
  <si>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</si>
  <si>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</si>
  <si>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</si>
  <si>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</si>
  <si>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</si>
  <si>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</si>
  <si>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</si>
  <si>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</si>
  <si>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</si>
  <si>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</si>
  <si>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</si>
  <si>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</si>
  <si>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</si>
  <si>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</si>
  <si>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</si>
  <si>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</si>
  <si>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</si>
  <si>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</si>
  <si>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</si>
  <si>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</si>
  <si>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</si>
  <si>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</si>
  <si>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</si>
  <si>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</si>
  <si>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</si>
  <si>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</si>
  <si>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</si>
  <si>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</si>
  <si>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</si>
  <si>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</si>
  <si>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</si>
  <si>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</si>
  <si>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</si>
  <si>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</si>
  <si>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</si>
  <si>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</si>
  <si>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</si>
  <si>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</si>
  <si>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</si>
  <si>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</si>
  <si>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</si>
  <si>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</si>
  <si>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</si>
  <si>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</si>
  <si>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</si>
  <si>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</si>
  <si>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</si>
  <si>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</si>
  <si>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</si>
  <si>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</si>
  <si>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</si>
  <si>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</si>
  <si>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</si>
  <si>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</si>
  <si>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</si>
  <si>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</si>
  <si>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</si>
  <si>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</si>
  <si>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</si>
  <si>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</si>
  <si>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</si>
  <si>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</si>
  <si>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</si>
  <si>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</si>
  <si>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</si>
  <si>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</si>
  <si>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</si>
  <si>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</si>
  <si>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</si>
  <si>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</si>
  <si>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</si>
  <si>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</si>
  <si>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</si>
  <si>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</si>
  <si>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</si>
  <si>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</si>
  <si>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</si>
  <si>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</si>
  <si>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</si>
  <si>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</si>
  <si>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</si>
  <si>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</si>
  <si>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</si>
  <si>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</si>
  <si>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</si>
  <si>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</si>
  <si>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</si>
  <si>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</si>
  <si>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</si>
  <si>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</si>
  <si>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</si>
  <si>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</si>
  <si>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</si>
  <si>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</si>
  <si>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</si>
  <si>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</si>
  <si>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</si>
  <si>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</si>
  <si>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</si>
  <si>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</si>
  <si>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</si>
  <si>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</si>
  <si>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</si>
  <si>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</si>
  <si>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</si>
  <si>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</si>
  <si>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</si>
  <si>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</si>
  <si>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</si>
  <si>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</si>
  <si>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</si>
  <si>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</si>
  <si>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</si>
  <si>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</si>
  <si>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</si>
  <si>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</si>
  <si>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</si>
  <si>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</si>
  <si>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</si>
  <si>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</si>
  <si>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</si>
  <si>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</si>
  <si>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</si>
  <si>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</si>
  <si>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</si>
  <si>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</si>
  <si>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</si>
  <si>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</si>
  <si>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</si>
  <si>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</si>
  <si>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</si>
  <si>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</si>
  <si>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</si>
  <si>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</si>
  <si>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</si>
  <si>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</si>
  <si>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</si>
  <si>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</si>
  <si>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</si>
  <si>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</si>
  <si>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</si>
  <si>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</si>
  <si>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</si>
  <si>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</si>
  <si>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</si>
  <si>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</si>
  <si>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</si>
  <si>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</si>
  <si>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</si>
  <si>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</si>
  <si>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</si>
  <si>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</si>
  <si>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</si>
  <si>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</si>
  <si>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</si>
  <si>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</si>
  <si>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</si>
  <si>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</si>
  <si>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</si>
  <si>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</si>
  <si>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</si>
  <si>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</si>
  <si>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</si>
  <si>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</si>
  <si>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</si>
  <si>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</si>
  <si>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</si>
  <si>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</si>
  <si>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</si>
  <si>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</si>
  <si>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</si>
  <si>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</si>
  <si>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</si>
  <si>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</si>
  <si>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</si>
  <si>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</si>
  <si>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</si>
  <si>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</si>
  <si>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</si>
  <si>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</si>
  <si>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</si>
  <si>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</si>
  <si>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</si>
  <si>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</si>
  <si>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</si>
  <si>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</si>
  <si>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</si>
  <si>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</si>
  <si>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</si>
  <si>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</si>
  <si>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</si>
  <si>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</si>
  <si>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</si>
  <si>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</si>
  <si>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</si>
  <si>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</si>
  <si>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</si>
  <si>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</si>
  <si>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</si>
  <si>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</si>
  <si>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</si>
  <si>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</si>
  <si>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</si>
  <si>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</si>
  <si>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</si>
  <si>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</si>
  <si>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</si>
  <si>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</si>
  <si>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</si>
  <si>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</si>
  <si>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</si>
  <si>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</si>
  <si>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</si>
  <si>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</si>
  <si>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</si>
  <si>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</si>
  <si>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</si>
  <si>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</si>
  <si>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</si>
  <si>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</si>
  <si>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</si>
  <si>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</si>
  <si>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</si>
  <si>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</si>
  <si>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</si>
  <si>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</si>
  <si>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</si>
  <si>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</si>
  <si>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</si>
  <si>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</si>
  <si>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</si>
  <si>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</si>
  <si>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</si>
  <si>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</si>
  <si>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</si>
  <si>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</si>
  <si>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</si>
  <si>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</si>
  <si>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</si>
  <si>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</si>
  <si>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</si>
  <si>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</si>
  <si>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</si>
  <si>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</si>
  <si>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</si>
  <si>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</si>
  <si>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</si>
  <si>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</si>
  <si>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</si>
  <si>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</si>
  <si>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</si>
  <si>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</si>
  <si>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</si>
  <si>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</si>
  <si>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</si>
  <si>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</si>
  <si>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</si>
  <si>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</si>
  <si>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</si>
  <si>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</si>
  <si>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</si>
  <si>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</si>
  <si>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</si>
  <si>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</si>
  <si>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</si>
  <si>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</si>
  <si>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</si>
  <si>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</si>
  <si>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</si>
  <si>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</si>
  <si>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</si>
  <si>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</si>
  <si>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</si>
  <si>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</si>
  <si>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</si>
  <si>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</si>
  <si>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</si>
  <si>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</si>
  <si>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</si>
  <si>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</si>
  <si>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</si>
  <si>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</si>
  <si>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</si>
  <si>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</si>
  <si>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</si>
  <si>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</si>
  <si>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</si>
  <si>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</si>
  <si>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</si>
  <si>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</si>
  <si>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</si>
  <si>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</si>
  <si>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</si>
  <si>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</si>
  <si>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</si>
  <si>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</si>
  <si>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</si>
  <si>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</si>
  <si>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</si>
  <si>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</si>
  <si>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</si>
  <si>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</si>
  <si>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</si>
  <si>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</si>
  <si>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</si>
  <si>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</si>
  <si>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</si>
  <si>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</si>
  <si>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</si>
  <si>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</si>
  <si>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</si>
  <si>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</si>
  <si>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</si>
  <si>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</si>
  <si>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</si>
  <si>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</si>
  <si>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</si>
  <si>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</si>
  <si>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</si>
  <si>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</si>
  <si>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</si>
  <si>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</si>
  <si>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</si>
  <si>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</si>
  <si>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</si>
  <si>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</si>
  <si>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</si>
  <si>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</si>
  <si>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</si>
  <si>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</si>
  <si>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</si>
  <si>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</si>
  <si>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</si>
  <si>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</si>
  <si>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</si>
  <si>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</si>
  <si>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</si>
  <si>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</si>
  <si>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</si>
  <si>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</si>
  <si>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</si>
  <si>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</si>
  <si>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</si>
  <si>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</si>
  <si>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</si>
  <si>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</si>
  <si>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</si>
  <si>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</si>
  <si>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</si>
  <si>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</si>
  <si>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</si>
  <si>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</si>
  <si>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</si>
  <si>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</si>
  <si>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</si>
  <si>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</si>
  <si>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</si>
  <si>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</si>
  <si>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</si>
  <si>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</si>
  <si>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</si>
  <si>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</si>
  <si>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</si>
  <si>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</si>
  <si>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</si>
  <si>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</si>
  <si>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</si>
  <si>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</si>
  <si>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</si>
  <si>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</si>
  <si>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</si>
  <si>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</si>
  <si>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</si>
  <si>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</si>
  <si>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</si>
  <si>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</si>
  <si>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</si>
  <si>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</si>
  <si>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</si>
  <si>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</si>
  <si>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</si>
  <si>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</si>
  <si>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</si>
  <si>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</si>
  <si>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</si>
  <si>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</si>
  <si>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</si>
  <si>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</si>
  <si>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</si>
  <si>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</si>
  <si>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</si>
  <si>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</si>
  <si>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</si>
  <si>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</si>
  <si>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</si>
  <si>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</si>
  <si>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</si>
  <si>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</si>
  <si>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</si>
  <si>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</si>
  <si>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</si>
  <si>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</si>
  <si>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</si>
  <si>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</si>
  <si>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</si>
  <si>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</si>
  <si>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</si>
  <si>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</si>
  <si>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</si>
  <si>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</si>
  <si>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</si>
  <si>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</si>
  <si>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</si>
  <si>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</si>
  <si>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</si>
  <si>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</si>
  <si>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</si>
  <si>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</si>
  <si>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</si>
  <si>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</si>
  <si>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</si>
  <si>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</si>
  <si>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</si>
  <si>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</si>
  <si>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</si>
  <si>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</si>
  <si>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</si>
  <si>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</si>
  <si>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</si>
  <si>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</si>
  <si>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</si>
  <si>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</si>
  <si>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</si>
  <si>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</si>
  <si>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</si>
  <si>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</si>
  <si>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</si>
  <si>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</si>
  <si>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</si>
  <si>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</si>
  <si>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</si>
  <si>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</si>
  <si>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</si>
  <si>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</si>
  <si>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</si>
  <si>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</si>
  <si>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</si>
  <si>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</si>
  <si>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</si>
  <si>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</si>
  <si>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</si>
  <si>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</si>
  <si>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</si>
  <si>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</si>
  <si>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</si>
  <si>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</si>
  <si>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</si>
  <si>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</si>
  <si>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</si>
  <si>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</si>
  <si>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</si>
  <si>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</si>
  <si>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</si>
  <si>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</si>
  <si>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</si>
  <si>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</si>
  <si>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</si>
  <si>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</si>
  <si>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</si>
  <si>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</si>
  <si>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</si>
  <si>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</si>
  <si>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</si>
  <si>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</si>
  <si>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</si>
  <si>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</si>
  <si>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</si>
  <si>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</si>
  <si>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</si>
  <si>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</si>
  <si>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</si>
  <si>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</si>
  <si>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</si>
  <si>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</si>
  <si>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</si>
  <si>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</si>
  <si>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</si>
  <si>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</si>
  <si>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</si>
  <si>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</si>
  <si>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</si>
  <si>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</si>
  <si>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</si>
  <si>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</si>
  <si>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</si>
  <si>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</si>
  <si>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</si>
  <si>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</si>
  <si>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</si>
  <si>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</si>
  <si>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</si>
  <si>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</si>
  <si>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</si>
  <si>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</si>
  <si>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</si>
  <si>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</si>
  <si>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</si>
  <si>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</si>
  <si>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</si>
  <si>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</si>
  <si>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</si>
  <si>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</si>
  <si>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</si>
  <si>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</si>
  <si>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</si>
  <si>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</si>
  <si>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</si>
  <si>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</si>
  <si>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</si>
  <si>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</si>
  <si>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</si>
  <si>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</si>
  <si>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</si>
  <si>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</si>
  <si>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</si>
  <si>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</si>
  <si>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</si>
  <si>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</si>
  <si>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</si>
  <si>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</si>
  <si>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</si>
  <si>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</si>
  <si>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</si>
  <si>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</si>
  <si>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</si>
  <si>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</si>
  <si>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</si>
  <si>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</si>
  <si>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</si>
  <si>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</si>
  <si>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</si>
  <si>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</si>
  <si>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</si>
  <si>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</si>
  <si>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</si>
  <si>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</si>
  <si>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</si>
  <si>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</si>
  <si>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</si>
  <si>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</si>
  <si>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</si>
  <si>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</si>
  <si>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</si>
  <si>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</si>
  <si>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</si>
  <si>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</si>
  <si>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</si>
  <si>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</si>
  <si>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</si>
  <si>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</si>
  <si>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</si>
  <si>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</si>
  <si>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</si>
  <si>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</si>
  <si>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</si>
  <si>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</si>
  <si>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</si>
  <si>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</si>
  <si>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</si>
  <si>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</si>
  <si>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</si>
  <si>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</si>
  <si>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</si>
  <si>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</si>
  <si>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</si>
  <si>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</si>
  <si>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</si>
  <si>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</si>
  <si>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</si>
  <si>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</si>
  <si>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</si>
  <si>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</si>
  <si>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</si>
  <si>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</si>
  <si>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</si>
  <si>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</si>
  <si>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</si>
  <si>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</si>
  <si>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</si>
  <si>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</si>
  <si>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</si>
  <si>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</si>
  <si>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</si>
  <si>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</si>
  <si>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</si>
  <si>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</si>
  <si>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</si>
  <si>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</si>
  <si>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</si>
  <si>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</si>
  <si>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</si>
  <si>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</si>
  <si>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</si>
  <si>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</si>
  <si>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</si>
  <si>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</si>
  <si>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</si>
  <si>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</si>
  <si>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</si>
  <si>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</si>
  <si>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</si>
  <si>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</si>
  <si>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</si>
  <si>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</si>
  <si>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</si>
  <si>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</si>
  <si>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</si>
  <si>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</si>
  <si>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</si>
  <si>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</si>
  <si>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</si>
  <si>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</si>
  <si>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</si>
  <si>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</si>
  <si>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</si>
  <si>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</si>
  <si>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</si>
  <si>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</si>
  <si>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</si>
  <si>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</si>
  <si>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</si>
  <si>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</si>
  <si>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</si>
  <si>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</si>
  <si>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</si>
  <si>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</si>
  <si>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</si>
  <si>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</si>
  <si>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</si>
  <si>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</si>
  <si>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</si>
  <si>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</si>
  <si>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</si>
  <si>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</si>
  <si>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</si>
  <si>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</si>
  <si>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</si>
  <si>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</si>
  <si>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</si>
  <si>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</si>
  <si>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</si>
  <si>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</si>
  <si>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</si>
  <si>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</si>
  <si>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</si>
  <si>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</si>
  <si>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</si>
  <si>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</si>
  <si>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</si>
  <si>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</si>
  <si>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</si>
  <si>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</si>
  <si>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</si>
  <si>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</si>
  <si>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</si>
  <si>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</si>
  <si>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</si>
  <si>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</si>
  <si>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</si>
  <si>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</si>
  <si>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</si>
  <si>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</si>
  <si>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</si>
  <si>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</si>
  <si>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</si>
  <si>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</si>
  <si>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</si>
  <si>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</si>
  <si>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</si>
  <si>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</si>
  <si>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</si>
  <si>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</si>
  <si>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</si>
  <si>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</si>
  <si>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</si>
  <si>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</si>
  <si>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</si>
  <si>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</si>
  <si>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</si>
  <si>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</si>
  <si>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</si>
  <si>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</si>
  <si>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</si>
  <si>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</si>
  <si>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</si>
  <si>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</si>
  <si>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</si>
  <si>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</si>
  <si>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</si>
  <si>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</si>
  <si>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</si>
  <si>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</si>
  <si>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</si>
  <si>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</si>
  <si>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</si>
  <si>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</si>
  <si>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</si>
  <si>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</si>
  <si>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</si>
  <si>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</si>
  <si>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</si>
  <si>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</si>
  <si>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</si>
  <si>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</si>
  <si>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</si>
  <si>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</si>
  <si>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</si>
  <si>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</si>
  <si>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</si>
  <si>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</si>
  <si>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</si>
  <si>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</si>
  <si>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</si>
  <si>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</si>
  <si>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</si>
  <si>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</si>
  <si>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</si>
  <si>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</si>
  <si>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</si>
  <si>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</si>
  <si>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</si>
  <si>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</si>
  <si>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</si>
  <si>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</si>
  <si>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</si>
  <si>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</si>
  <si>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</si>
  <si>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</si>
  <si>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</si>
  <si>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</si>
  <si>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</si>
  <si>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</si>
  <si>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</si>
  <si>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</si>
  <si>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</si>
  <si>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</si>
  <si>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</si>
  <si>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</si>
  <si>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</si>
  <si>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</si>
  <si>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</si>
  <si>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</si>
  <si>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</si>
  <si>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</si>
  <si>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</si>
  <si>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</si>
  <si>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</si>
  <si>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</si>
  <si>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</si>
  <si>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</si>
  <si>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</si>
  <si>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</si>
  <si>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</si>
  <si>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</si>
  <si>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</si>
  <si>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</si>
  <si>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</si>
  <si>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</si>
  <si>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</si>
  <si>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</si>
  <si>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</si>
  <si>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</si>
  <si>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</si>
  <si>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</si>
  <si>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</si>
  <si>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</si>
  <si>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</si>
  <si>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</si>
  <si>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</si>
  <si>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</si>
  <si>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</si>
  <si>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</si>
  <si>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</si>
  <si>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</si>
  <si>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</si>
  <si>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</si>
  <si>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</si>
  <si>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</si>
  <si>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</si>
  <si>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</si>
  <si>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</si>
  <si>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</si>
  <si>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</si>
  <si>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</si>
  <si>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</si>
  <si>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</si>
  <si>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</si>
  <si>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</si>
  <si>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</si>
  <si>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</si>
  <si>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</si>
  <si>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</si>
  <si>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</si>
  <si>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</si>
  <si>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</si>
  <si>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</si>
  <si>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</si>
  <si>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</si>
  <si>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</si>
  <si>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</si>
  <si>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</si>
  <si>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</si>
  <si>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</si>
  <si>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</si>
  <si>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</si>
  <si>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</si>
  <si>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</si>
  <si>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</si>
  <si>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</si>
  <si>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</si>
  <si>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</si>
  <si>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</si>
  <si>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</si>
  <si>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</si>
  <si>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</si>
  <si>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</si>
  <si>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</si>
  <si>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</si>
  <si>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</si>
  <si>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</si>
  <si>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</si>
  <si>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</si>
  <si>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</si>
  <si>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</si>
  <si>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</si>
  <si>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</si>
  <si>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</si>
  <si>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</si>
  <si>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</si>
  <si>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</si>
  <si>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</si>
  <si>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</si>
  <si>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</si>
  <si>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</si>
  <si>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</si>
  <si>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</si>
  <si>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</si>
  <si>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</si>
  <si>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</si>
  <si>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</si>
  <si>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</si>
  <si>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</si>
  <si>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</si>
  <si>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</si>
  <si>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</si>
  <si>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</si>
  <si>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</si>
  <si>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</si>
  <si>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</si>
  <si>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</si>
  <si>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</si>
  <si>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</si>
  <si>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</si>
  <si>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</si>
  <si>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</si>
  <si>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</si>
  <si>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</si>
  <si>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</si>
  <si>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</si>
  <si>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</si>
  <si>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</si>
  <si>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</si>
  <si>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</si>
  <si>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</si>
  <si>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</si>
  <si>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</si>
  <si>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</si>
  <si>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</si>
  <si>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</si>
  <si>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</si>
  <si>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</si>
  <si>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</si>
  <si>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</si>
  <si>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</si>
  <si>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</si>
  <si>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</si>
  <si>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</si>
  <si>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</si>
  <si>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</si>
  <si>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</si>
  <si>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</si>
  <si>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</si>
  <si>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</si>
  <si>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</si>
  <si>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</si>
  <si>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</si>
  <si>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</si>
  <si>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</si>
  <si>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</si>
  <si>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</si>
  <si>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</si>
  <si>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</si>
  <si>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</si>
  <si>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</si>
  <si>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</si>
  <si>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</si>
  <si>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</si>
  <si>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</si>
  <si>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</si>
  <si>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</si>
  <si>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</si>
  <si>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</si>
  <si>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</si>
  <si>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</si>
  <si>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</si>
  <si>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</si>
  <si>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</si>
  <si>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</si>
  <si>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</si>
  <si>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</si>
  <si>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</si>
  <si>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</si>
  <si>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</si>
  <si>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</si>
  <si>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</si>
  <si>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</si>
  <si>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</si>
  <si>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</si>
  <si>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</si>
  <si>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</si>
  <si>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</si>
  <si>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</si>
  <si>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</si>
  <si>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</si>
  <si>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</si>
  <si>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</si>
  <si>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</si>
  <si>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</si>
  <si>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</si>
  <si>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</si>
  <si>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</si>
  <si>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</si>
  <si>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</si>
  <si>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</si>
  <si>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</si>
  <si>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</si>
  <si>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</si>
  <si>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</si>
  <si>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</si>
  <si>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</si>
  <si>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</si>
  <si>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</si>
  <si>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</si>
  <si>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</si>
  <si>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</si>
  <si>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</si>
  <si>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</si>
  <si>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</si>
  <si>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</si>
  <si>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</si>
  <si>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</si>
  <si>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</si>
  <si>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</si>
  <si>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</si>
  <si>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</si>
  <si>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</si>
  <si>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</si>
  <si>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</si>
  <si>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</si>
  <si>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</si>
  <si>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</si>
  <si>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</si>
  <si>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</si>
  <si>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</si>
  <si>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</si>
  <si>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</si>
  <si>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</si>
  <si>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</si>
  <si>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</si>
  <si>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</si>
  <si>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</si>
  <si>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</si>
  <si>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</si>
  <si>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</si>
  <si>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</si>
  <si>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</si>
  <si>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</si>
  <si>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</si>
  <si>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</si>
  <si>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</si>
  <si>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</si>
  <si>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</si>
  <si>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</si>
  <si>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</si>
  <si>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</si>
  <si>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</si>
  <si>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</si>
  <si>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</si>
  <si>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</si>
  <si>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</si>
  <si>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</si>
  <si>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</si>
  <si>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</si>
  <si>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</si>
  <si>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</si>
  <si>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</si>
  <si>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</si>
  <si>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</si>
  <si>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</si>
  <si>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</si>
  <si>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</si>
  <si>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</si>
  <si>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</si>
  <si>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</si>
  <si>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</si>
  <si>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</si>
  <si>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</si>
  <si>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</si>
  <si>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</si>
  <si>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</si>
  <si>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</si>
  <si>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</si>
  <si>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</si>
  <si>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</si>
  <si>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</si>
  <si>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</si>
  <si>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</si>
  <si>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</si>
  <si>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</si>
  <si>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</si>
  <si>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</si>
  <si>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</si>
  <si>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</si>
  <si>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</si>
  <si>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</si>
  <si>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</si>
  <si>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</si>
  <si>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</si>
  <si>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</si>
  <si>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</si>
  <si>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</si>
  <si>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</si>
  <si>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</si>
  <si>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</si>
  <si>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</si>
  <si>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</si>
  <si>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</si>
  <si>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</si>
  <si>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</si>
  <si>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</si>
  <si>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</si>
  <si>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</si>
  <si>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</si>
  <si>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</si>
  <si>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</si>
  <si>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</si>
  <si>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</si>
  <si>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</si>
  <si>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</si>
  <si>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</si>
  <si>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</si>
  <si>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</si>
  <si>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</si>
  <si>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</si>
  <si>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</si>
  <si>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</si>
  <si>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</si>
  <si>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</si>
  <si>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</si>
  <si>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</si>
  <si>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</si>
  <si>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</si>
  <si>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</si>
  <si>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</si>
  <si>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</si>
  <si>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</si>
  <si>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</si>
  <si>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</si>
  <si>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</si>
  <si>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</si>
  <si>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</si>
  <si>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</si>
  <si>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</si>
  <si>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</si>
  <si>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</si>
  <si>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</si>
  <si>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</si>
  <si>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</si>
  <si>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</si>
  <si>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</si>
  <si>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</si>
  <si>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</si>
  <si>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</si>
  <si>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</si>
  <si>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</si>
  <si>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</si>
  <si>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</si>
  <si>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</si>
  <si>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</si>
  <si>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</si>
  <si>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</si>
  <si>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</si>
  <si>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</si>
  <si>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</si>
  <si>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</si>
  <si>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</si>
  <si>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</si>
  <si>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</si>
  <si>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</si>
  <si>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</si>
  <si>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</si>
  <si>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</si>
  <si>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</si>
  <si>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</si>
  <si>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</si>
  <si>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</si>
  <si>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</si>
  <si>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</si>
  <si>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</si>
  <si>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</si>
  <si>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</si>
  <si>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</si>
  <si>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</si>
  <si>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</si>
  <si>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</si>
  <si>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</si>
  <si>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</si>
  <si>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</si>
  <si>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</si>
  <si>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</si>
  <si>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</si>
  <si>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</si>
  <si>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</si>
  <si>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</si>
  <si>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</si>
  <si>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</si>
  <si>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</si>
  <si>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</si>
  <si>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</si>
  <si>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</si>
  <si>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</si>
  <si>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</si>
  <si>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</si>
  <si>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</si>
  <si>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</si>
  <si>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</si>
  <si>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</si>
  <si>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</si>
  <si>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</si>
  <si>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</si>
  <si>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</si>
  <si>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</si>
  <si>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</si>
  <si>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</si>
  <si>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</si>
  <si>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</si>
  <si>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</si>
  <si>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</si>
  <si>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</si>
  <si>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</si>
  <si>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</si>
  <si>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</si>
  <si>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</si>
  <si>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</si>
  <si>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</si>
  <si>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</si>
  <si>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</si>
  <si>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</si>
  <si>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</si>
  <si>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</si>
  <si>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</si>
  <si>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</si>
  <si>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</si>
  <si>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</si>
  <si>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</si>
  <si>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</si>
  <si>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</si>
  <si>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</si>
  <si>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</si>
  <si>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</si>
  <si>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</si>
  <si>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</si>
  <si>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</si>
  <si>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</si>
  <si>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</si>
  <si>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</si>
  <si>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</si>
  <si>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</si>
  <si>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</si>
  <si>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</si>
  <si>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</si>
  <si>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</si>
  <si>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</si>
  <si>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</si>
  <si>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</si>
  <si>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</si>
  <si>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</si>
  <si>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</si>
  <si>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</si>
  <si>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</si>
  <si>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</si>
  <si>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</si>
  <si>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</si>
  <si>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</si>
  <si>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</si>
  <si>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</si>
  <si>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</si>
  <si>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</si>
  <si>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</si>
  <si>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</si>
  <si>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</si>
  <si>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</si>
  <si>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</si>
  <si>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</si>
  <si>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</si>
  <si>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</si>
  <si>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</si>
  <si>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</si>
  <si>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</si>
  <si>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</si>
  <si>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</si>
  <si>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</si>
  <si>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</si>
  <si>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</si>
  <si>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</si>
  <si>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</si>
  <si>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</si>
  <si>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</si>
  <si>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</si>
  <si>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</si>
  <si>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</si>
  <si>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</si>
  <si>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</si>
  <si>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</si>
  <si>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</si>
  <si>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</si>
  <si>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</si>
  <si>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</si>
  <si>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</si>
  <si>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</si>
  <si>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</si>
  <si>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</si>
  <si>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</si>
  <si>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</si>
  <si>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</si>
  <si>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</si>
  <si>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</si>
  <si>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</si>
  <si>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</si>
  <si>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</si>
  <si>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</si>
  <si>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</si>
  <si>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</si>
  <si>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</si>
  <si>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</si>
  <si>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</si>
  <si>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</si>
  <si>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</si>
  <si>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</si>
  <si>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</si>
  <si>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</si>
  <si>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</si>
  <si>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</si>
  <si>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</si>
  <si>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</si>
  <si>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</si>
  <si>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</si>
  <si>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</si>
  <si>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</si>
  <si>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</si>
  <si>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</si>
  <si>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</si>
  <si>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</si>
  <si>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</si>
  <si>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</si>
  <si>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</si>
  <si>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</si>
  <si>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</si>
  <si>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</si>
  <si>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</si>
  <si>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</si>
  <si>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</si>
  <si>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</si>
  <si>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</si>
  <si>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</si>
  <si>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</si>
  <si>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</si>
  <si>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</si>
  <si>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</si>
  <si>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</si>
  <si>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</si>
  <si>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</si>
  <si>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</si>
  <si>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</si>
  <si>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</si>
  <si>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</si>
  <si>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</si>
  <si>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</si>
  <si>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</si>
  <si>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</si>
  <si>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</si>
  <si>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</si>
  <si>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</si>
  <si>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</si>
  <si>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</si>
  <si>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</si>
  <si>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</si>
  <si>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</si>
  <si>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</si>
  <si>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</si>
  <si>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</si>
  <si>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</si>
  <si>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</si>
  <si>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</si>
  <si>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</si>
  <si>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</si>
  <si>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</si>
  <si>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</si>
  <si>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</si>
  <si>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</si>
  <si>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</si>
  <si>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</si>
  <si>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</si>
  <si>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</si>
  <si>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</si>
  <si>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</si>
  <si>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</si>
  <si>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</si>
  <si>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</si>
  <si>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</si>
  <si>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</si>
  <si>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</si>
  <si>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</si>
  <si>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</si>
  <si>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</si>
  <si>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</si>
  <si>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</si>
  <si>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</si>
  <si>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</si>
  <si>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</si>
  <si>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</si>
  <si>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</si>
  <si>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</si>
  <si>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</si>
  <si>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</si>
  <si>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</si>
  <si>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</si>
  <si>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</si>
  <si>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</si>
  <si>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</si>
  <si>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</si>
  <si>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</si>
  <si>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</si>
  <si>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</si>
  <si>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</si>
  <si>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</si>
  <si>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</si>
  <si>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</si>
  <si>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</si>
  <si>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</si>
  <si>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</si>
  <si>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</si>
  <si>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</si>
  <si>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</si>
  <si>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</si>
  <si>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</si>
  <si>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</si>
  <si>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</si>
  <si>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</si>
  <si>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</si>
  <si>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</si>
  <si>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</si>
  <si>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</si>
  <si>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</si>
  <si>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</si>
  <si>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</si>
  <si>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</si>
  <si>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</si>
  <si>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</si>
  <si>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</si>
  <si>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</si>
  <si>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</si>
  <si>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</si>
  <si>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</si>
  <si>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</si>
  <si>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</si>
  <si>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</si>
  <si>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</si>
  <si>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</si>
  <si>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</si>
  <si>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</si>
  <si>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</si>
  <si>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</si>
  <si>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</si>
  <si>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</si>
  <si>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</si>
  <si>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</si>
  <si>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</si>
  <si>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</si>
  <si>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</si>
  <si>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</si>
  <si>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</si>
  <si>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</si>
  <si>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</si>
  <si>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</si>
  <si>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</si>
  <si>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</si>
  <si>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</si>
  <si>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</si>
  <si>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</si>
  <si>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</si>
  <si>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</si>
  <si>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</si>
  <si>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</si>
  <si>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</si>
  <si>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</si>
  <si>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</si>
  <si>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</si>
  <si>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</si>
  <si>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</si>
  <si>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</si>
  <si>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</si>
  <si>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</si>
  <si>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</si>
  <si>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</si>
  <si>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</si>
  <si>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</si>
  <si>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</si>
  <si>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</si>
  <si>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</si>
  <si>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</si>
  <si>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</si>
  <si>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</si>
  <si>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</si>
  <si>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</si>
  <si>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</si>
  <si>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</si>
  <si>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</si>
  <si>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</si>
  <si>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</si>
  <si>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</si>
  <si>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</si>
  <si>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</si>
  <si>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</si>
  <si>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</si>
  <si>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</si>
  <si>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</si>
  <si>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</si>
  <si>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</si>
  <si>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</si>
  <si>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</si>
  <si>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</si>
  <si>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</si>
  <si>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</si>
  <si>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</si>
  <si>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</si>
  <si>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</si>
  <si>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</si>
  <si>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</si>
  <si>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</si>
  <si>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</si>
  <si>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</si>
  <si>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</si>
  <si>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</si>
  <si>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</si>
  <si>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</si>
  <si>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</si>
  <si>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</si>
  <si>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</si>
  <si>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</si>
  <si>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</si>
  <si>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</si>
  <si>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</si>
  <si>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</si>
  <si>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</si>
  <si>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</si>
  <si>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</si>
  <si>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</si>
  <si>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</si>
  <si>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</si>
  <si>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</si>
  <si>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</si>
  <si>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</si>
  <si>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</si>
  <si>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</si>
  <si>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</si>
  <si>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</si>
  <si>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</si>
  <si>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</si>
  <si>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</si>
  <si>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</si>
  <si>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</si>
  <si>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</si>
  <si>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</si>
  <si>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</si>
  <si>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</si>
  <si>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</si>
  <si>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</si>
  <si>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</si>
  <si>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</si>
  <si>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</si>
  <si>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</si>
  <si>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</si>
  <si>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</si>
  <si>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</si>
  <si>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</si>
  <si>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</si>
  <si>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</si>
  <si>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</si>
  <si>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</si>
  <si>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</si>
  <si>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</si>
  <si>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</si>
  <si>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</si>
  <si>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</si>
  <si>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</si>
  <si>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</si>
  <si>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</si>
  <si>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</si>
  <si>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</si>
  <si>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</si>
  <si>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</si>
  <si>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</si>
  <si>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</si>
  <si>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</si>
  <si>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</si>
  <si>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</si>
  <si>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</si>
  <si>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</si>
  <si>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</si>
  <si>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</si>
  <si>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</si>
  <si>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</si>
  <si>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</si>
  <si>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</si>
  <si>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</si>
  <si>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</si>
  <si>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</si>
  <si>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</si>
  <si>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</si>
  <si>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</si>
  <si>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</si>
  <si>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</si>
  <si>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</si>
  <si>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</si>
  <si>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</si>
  <si>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</si>
  <si>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</si>
  <si>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</si>
  <si>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</si>
  <si>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</si>
  <si>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</si>
  <si>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</si>
  <si>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</si>
  <si>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</si>
  <si>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</si>
  <si>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</si>
  <si>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</si>
  <si>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</si>
  <si>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</si>
  <si>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</si>
  <si>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</si>
  <si>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</si>
  <si>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</si>
  <si>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</si>
  <si>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</si>
  <si>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</si>
  <si>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</si>
  <si>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</si>
  <si>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</si>
  <si>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</si>
  <si>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</si>
  <si>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</si>
  <si>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</si>
  <si>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</si>
  <si>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</si>
  <si>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</si>
  <si>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</si>
  <si>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</si>
  <si>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</si>
  <si>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</si>
  <si>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</si>
  <si>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</si>
  <si>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</si>
  <si>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</si>
  <si>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</si>
  <si>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</si>
  <si>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</si>
  <si>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</si>
  <si>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</si>
  <si>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</si>
  <si>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</si>
  <si>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</si>
  <si>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</si>
  <si>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</si>
  <si>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</si>
  <si>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</si>
  <si>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</si>
  <si>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</si>
  <si>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</si>
  <si>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</si>
  <si>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</si>
  <si>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</si>
  <si>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</si>
  <si>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</si>
  <si>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</si>
  <si>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</si>
  <si>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</si>
  <si>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</si>
  <si>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</si>
  <si>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</si>
  <si>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</si>
  <si>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</si>
  <si>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</si>
  <si>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</si>
  <si>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</si>
  <si>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</si>
  <si>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</si>
  <si>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</si>
  <si>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</si>
  <si>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</si>
  <si>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</si>
  <si>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</si>
  <si>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</si>
  <si>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</si>
  <si>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</si>
  <si>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</si>
  <si>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</si>
  <si>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</si>
  <si>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</si>
  <si>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</si>
  <si>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</si>
  <si>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</si>
  <si>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</si>
  <si>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</si>
  <si>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</si>
  <si>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</si>
  <si>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</si>
  <si>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</si>
  <si>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</si>
  <si>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</si>
  <si>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</si>
  <si>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</si>
  <si>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</si>
  <si>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</si>
  <si>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</si>
  <si>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</si>
  <si>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</si>
  <si>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</si>
  <si>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</si>
  <si>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</si>
  <si>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</si>
  <si>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</si>
  <si>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</si>
  <si>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</si>
  <si>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</si>
  <si>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</si>
  <si>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</si>
  <si>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</si>
  <si>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</si>
  <si>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</si>
  <si>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</si>
  <si>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</si>
  <si>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</si>
  <si>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</si>
  <si>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</si>
  <si>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</si>
  <si>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</si>
  <si>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</si>
  <si>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</si>
  <si>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</si>
  <si>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</si>
  <si>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</si>
  <si>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</si>
  <si>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</si>
  <si>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</si>
  <si>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</si>
  <si>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</si>
  <si>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</si>
  <si>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</si>
  <si>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</si>
  <si>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</si>
  <si>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</si>
  <si>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</si>
  <si>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</si>
  <si>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</si>
  <si>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</si>
  <si>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</si>
  <si>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</si>
  <si>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</si>
  <si>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</si>
  <si>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</si>
  <si>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</si>
  <si>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</si>
  <si>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</si>
  <si>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</si>
  <si>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</si>
  <si>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</si>
  <si>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</si>
  <si>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</si>
  <si>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</si>
  <si>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</si>
  <si>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</si>
  <si>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</si>
  <si>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</si>
  <si>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</si>
  <si>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</si>
  <si>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</si>
  <si>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</si>
  <si>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</si>
  <si>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</si>
  <si>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</si>
  <si>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</si>
  <si>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</si>
  <si>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</si>
  <si>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</si>
  <si>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</si>
  <si>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</si>
  <si>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</si>
  <si>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</si>
  <si>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</si>
  <si>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</si>
  <si>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</si>
  <si>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</si>
  <si>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</si>
  <si>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</si>
  <si>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</si>
  <si>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</si>
  <si>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</si>
  <si>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</si>
  <si>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</si>
  <si>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</si>
  <si>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</si>
  <si>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</si>
  <si>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</si>
  <si>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</si>
  <si>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</si>
  <si>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</si>
  <si>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</si>
  <si>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</si>
  <si>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</si>
  <si>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</si>
  <si>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</si>
  <si>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</si>
  <si>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</si>
  <si>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</si>
  <si>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</si>
  <si>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</si>
  <si>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</si>
  <si>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</si>
  <si>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</si>
  <si>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</si>
  <si>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</si>
  <si>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</si>
  <si>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</si>
  <si>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</si>
  <si>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</si>
  <si>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</si>
  <si>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</si>
  <si>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</si>
  <si>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</si>
  <si>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</si>
  <si>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</si>
  <si>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</si>
  <si>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</si>
  <si>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</si>
  <si>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</si>
  <si>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</si>
  <si>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</si>
  <si>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</si>
  <si>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</si>
  <si>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</si>
  <si>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</si>
  <si>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</si>
  <si>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</si>
  <si>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</si>
  <si>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</si>
  <si>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</si>
  <si>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</si>
  <si>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</si>
  <si>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</si>
  <si>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</si>
  <si>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</si>
  <si>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</si>
  <si>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</si>
  <si>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</si>
  <si>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</si>
  <si>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</si>
  <si>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</si>
  <si>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</si>
  <si>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</si>
  <si>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</si>
  <si>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</si>
  <si>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</si>
  <si>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</si>
  <si>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</si>
  <si>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</si>
  <si>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</si>
  <si>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</si>
  <si>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</si>
  <si>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</si>
  <si>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</si>
  <si>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</si>
  <si>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</si>
  <si>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</si>
  <si>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</si>
  <si>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</si>
  <si>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</si>
  <si>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</si>
  <si>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</si>
  <si>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</si>
  <si>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</si>
  <si>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</si>
  <si>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</si>
  <si>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</si>
  <si>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</si>
  <si>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</si>
  <si>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</si>
  <si>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</si>
  <si>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</si>
  <si>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</si>
  <si>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</si>
  <si>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</si>
  <si>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</si>
  <si>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</si>
  <si>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</si>
  <si>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</si>
  <si>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</si>
  <si>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</si>
  <si>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</si>
  <si>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</si>
  <si>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</si>
  <si>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</si>
  <si>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</si>
  <si>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</si>
  <si>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</si>
  <si>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</si>
  <si>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</si>
  <si>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</si>
  <si>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</si>
  <si>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</si>
  <si>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</si>
  <si>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</si>
  <si>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</si>
  <si>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</si>
  <si>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</si>
  <si>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</si>
  <si>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</si>
  <si>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</si>
  <si>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</si>
  <si>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</si>
  <si>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</si>
  <si>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</si>
  <si>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</si>
  <si>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</si>
  <si>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</si>
  <si>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</si>
  <si>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</si>
  <si>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</si>
  <si>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</si>
  <si>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</si>
  <si>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</si>
  <si>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</si>
  <si>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</si>
  <si>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</si>
  <si>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</si>
  <si>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</si>
  <si>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</si>
  <si>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</si>
  <si>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</si>
  <si>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</si>
  <si>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</si>
  <si>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</si>
  <si>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</si>
  <si>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</si>
  <si>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</si>
  <si>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</si>
  <si>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</si>
  <si>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</si>
  <si>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</si>
  <si>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</si>
  <si>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</si>
  <si>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</si>
  <si>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</si>
  <si>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</si>
  <si>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</si>
  <si>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</si>
  <si>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</si>
  <si>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</si>
  <si>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</si>
  <si>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</si>
  <si>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</si>
  <si>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</si>
  <si>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</si>
  <si>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</si>
  <si>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</si>
  <si>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</si>
  <si>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</si>
  <si>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</si>
  <si>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</si>
  <si>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</si>
  <si>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</si>
  <si>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</si>
  <si>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</si>
  <si>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</si>
  <si>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</si>
  <si>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</si>
  <si>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</si>
  <si>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</si>
  <si>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</si>
  <si>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</si>
  <si>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</si>
  <si>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</si>
  <si>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</si>
  <si>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</si>
  <si>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</si>
  <si>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</si>
  <si>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</si>
  <si>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</si>
  <si>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</si>
  <si>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</si>
  <si>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</si>
  <si>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</si>
  <si>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</si>
  <si>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</si>
  <si>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</si>
  <si>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</si>
  <si>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</si>
  <si>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</si>
  <si>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</si>
  <si>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</si>
  <si>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</si>
  <si>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</si>
  <si>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</si>
  <si>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</si>
  <si>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</si>
  <si>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</si>
  <si>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</si>
  <si>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</si>
  <si>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</si>
  <si>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</si>
  <si>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</si>
  <si>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</si>
  <si>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</si>
  <si>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</si>
  <si>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</si>
  <si>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</si>
  <si>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</si>
  <si>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</si>
  <si>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</si>
  <si>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</si>
  <si>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</si>
  <si>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</si>
  <si>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</si>
  <si>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</si>
  <si>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</si>
  <si>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</si>
  <si>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</si>
  <si>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</si>
  <si>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</si>
  <si>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</si>
  <si>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</si>
  <si>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</si>
  <si>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</si>
  <si>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</si>
  <si>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</si>
  <si>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</si>
  <si>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</si>
  <si>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</si>
  <si>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</si>
  <si>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</si>
  <si>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</si>
  <si>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</si>
  <si>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</si>
  <si>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</si>
  <si>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</si>
  <si>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</si>
  <si>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</si>
  <si>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</si>
  <si>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</si>
  <si>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</si>
  <si>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</si>
  <si>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</si>
  <si>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</si>
  <si>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</si>
  <si>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</si>
  <si>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</si>
  <si>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</si>
  <si>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</si>
  <si>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</si>
  <si>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</si>
  <si>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</si>
  <si>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</si>
  <si>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</si>
  <si>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</si>
  <si>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</si>
  <si>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</si>
  <si>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</si>
  <si>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</si>
  <si>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</si>
  <si>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</si>
  <si>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</si>
  <si>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</si>
  <si>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</si>
  <si>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</si>
  <si>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</si>
  <si>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</si>
  <si>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</si>
  <si>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</si>
  <si>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</si>
  <si>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</si>
  <si>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</si>
  <si>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</si>
  <si>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</si>
  <si>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</si>
  <si>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</si>
  <si>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</si>
  <si>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</si>
  <si>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</si>
  <si>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</si>
  <si>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</si>
  <si>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</si>
  <si>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</si>
  <si>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</si>
  <si>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</si>
  <si>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</si>
  <si>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</si>
  <si>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</si>
  <si>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</si>
  <si>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</si>
  <si>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</si>
  <si>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</si>
  <si>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</si>
  <si>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</si>
  <si>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</si>
  <si>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</si>
  <si>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</si>
  <si>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</si>
  <si>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</si>
  <si>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</si>
  <si>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</si>
  <si>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</si>
  <si>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</si>
  <si>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</si>
  <si>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</si>
  <si>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</si>
  <si>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</si>
  <si>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</si>
  <si>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</si>
  <si>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</si>
  <si>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</si>
  <si>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</si>
  <si>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</si>
  <si>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</si>
  <si>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</si>
  <si>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</si>
  <si>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</si>
  <si>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</si>
  <si>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</si>
  <si>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</si>
  <si>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</si>
  <si>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</si>
  <si>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</si>
  <si>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</si>
  <si>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</si>
  <si>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</si>
  <si>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</si>
  <si>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</si>
  <si>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</si>
  <si>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</si>
  <si>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</si>
  <si>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</si>
  <si>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</si>
  <si>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</si>
  <si>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</si>
  <si>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</si>
  <si>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</si>
  <si>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</si>
  <si>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</si>
  <si>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</si>
  <si>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</si>
  <si>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</si>
  <si>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</si>
  <si>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</si>
  <si>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</si>
  <si>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</si>
  <si>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</si>
  <si>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</si>
  <si>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</si>
  <si>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</si>
  <si>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</si>
  <si>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</si>
  <si>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</si>
  <si>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</si>
  <si>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</si>
  <si>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</si>
  <si>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</si>
  <si>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</si>
  <si>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</si>
  <si>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</si>
  <si>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</si>
  <si>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</si>
  <si>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</si>
  <si>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</si>
  <si>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</si>
  <si>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</si>
  <si>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</si>
  <si>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</si>
  <si>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</si>
  <si>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</si>
  <si>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</si>
  <si>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</si>
  <si>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</si>
  <si>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</si>
  <si>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</si>
  <si>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</si>
  <si>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</si>
  <si>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</si>
  <si>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</si>
  <si>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</si>
  <si>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</si>
  <si>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</si>
  <si>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</si>
  <si>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</si>
  <si>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</si>
  <si>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</si>
  <si>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</si>
  <si>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</si>
  <si>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</si>
  <si>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</si>
  <si>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</si>
  <si>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</si>
  <si>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</si>
  <si>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</si>
  <si>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</si>
  <si>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</si>
  <si>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</si>
  <si>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</si>
  <si>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</si>
  <si>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</si>
  <si>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</si>
  <si>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</si>
  <si>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</si>
  <si>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</si>
  <si>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</si>
  <si>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</si>
  <si>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</si>
  <si>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</si>
  <si>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</si>
  <si>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</si>
  <si>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</si>
  <si>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</si>
  <si>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</si>
  <si>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</si>
  <si>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</si>
  <si>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</si>
  <si>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</si>
  <si>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</si>
  <si>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</si>
  <si>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</si>
  <si>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</si>
  <si>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</si>
  <si>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</si>
  <si>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</si>
  <si>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</si>
  <si>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</si>
  <si>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</si>
  <si>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</si>
  <si>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</si>
  <si>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</si>
  <si>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</si>
  <si>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</si>
  <si>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</si>
  <si>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</si>
  <si>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</si>
  <si>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</si>
  <si>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</si>
  <si>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</si>
  <si>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</si>
  <si>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</si>
  <si>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</si>
  <si>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</si>
  <si>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</si>
  <si>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</si>
  <si>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</si>
  <si>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</si>
  <si>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</si>
  <si>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</si>
  <si>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</si>
  <si>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</si>
  <si>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</si>
  <si>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</si>
  <si>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</si>
  <si>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</si>
  <si>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</si>
  <si>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</si>
  <si>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</si>
  <si>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</si>
  <si>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</si>
  <si>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</si>
  <si>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</si>
  <si>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</si>
  <si>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</si>
  <si>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</si>
  <si>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</si>
  <si>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</si>
  <si>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</si>
  <si>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</si>
  <si>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</si>
  <si>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</si>
  <si>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</si>
  <si>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</si>
  <si>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</si>
  <si>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</si>
  <si>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</si>
  <si>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</si>
  <si>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</si>
  <si>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</si>
  <si>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</si>
  <si>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</si>
  <si>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</si>
  <si>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</si>
  <si>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</si>
  <si>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</si>
  <si>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</si>
  <si>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</si>
  <si>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</si>
  <si>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</si>
  <si>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</si>
  <si>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</si>
  <si>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</si>
  <si>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</si>
  <si>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</si>
  <si>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</si>
  <si>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</si>
  <si>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</si>
  <si>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</si>
  <si>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</si>
  <si>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</si>
  <si>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</si>
  <si>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</si>
  <si>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</si>
  <si>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</si>
  <si>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</si>
  <si>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</si>
  <si>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</si>
  <si>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</si>
  <si>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</si>
  <si>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</si>
  <si>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</si>
  <si>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</si>
  <si>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</si>
  <si>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</si>
  <si>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</si>
  <si>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</si>
  <si>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</si>
  <si>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</si>
  <si>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</si>
  <si>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</si>
  <si>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</si>
  <si>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</si>
  <si>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</si>
  <si>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</si>
  <si>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</si>
  <si>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</si>
  <si>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</si>
  <si>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</si>
  <si>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</si>
  <si>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</si>
  <si>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</si>
  <si>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</si>
  <si>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</si>
  <si>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</si>
  <si>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</si>
  <si>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</si>
  <si>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</si>
  <si>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</si>
  <si>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</si>
  <si>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</si>
  <si>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</si>
  <si>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</si>
  <si>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</si>
  <si>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</si>
  <si>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</si>
  <si>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</si>
  <si>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</si>
  <si>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</si>
  <si>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</si>
  <si>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</si>
  <si>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</si>
  <si>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</si>
  <si>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</si>
  <si>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</si>
  <si>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</si>
  <si>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</si>
  <si>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</si>
  <si>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</si>
  <si>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</si>
  <si>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</si>
  <si>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</si>
  <si>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</si>
  <si>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</si>
  <si>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</si>
  <si>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</si>
  <si>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</si>
  <si>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</si>
  <si>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</si>
  <si>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</si>
  <si>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</si>
  <si>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</si>
  <si>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</si>
  <si>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</si>
  <si>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</si>
  <si>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</si>
  <si>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</si>
  <si>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</si>
  <si>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</si>
  <si>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</si>
  <si>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</si>
  <si>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</si>
  <si>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</si>
  <si>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</si>
  <si>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</si>
  <si>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</si>
  <si>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</si>
  <si>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</si>
  <si>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</si>
  <si>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</si>
  <si>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</si>
  <si>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</si>
  <si>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</si>
  <si>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</si>
  <si>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</si>
  <si>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</si>
  <si>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</si>
  <si>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</si>
  <si>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</si>
  <si>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</si>
  <si>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</si>
  <si>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</si>
  <si>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</si>
  <si>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</si>
  <si>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</si>
  <si>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</si>
  <si>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</si>
  <si>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</si>
  <si>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</si>
  <si>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</si>
  <si>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</si>
  <si>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</si>
  <si>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</si>
  <si>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</si>
  <si>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</si>
  <si>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</si>
  <si>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</si>
  <si>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</si>
  <si>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</si>
  <si>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</si>
  <si>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</si>
  <si>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</si>
  <si>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</si>
  <si>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</si>
  <si>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</si>
  <si>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</si>
  <si>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</si>
  <si>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</si>
  <si>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</si>
  <si>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</si>
  <si>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</si>
  <si>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</si>
  <si>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</si>
  <si>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</si>
  <si>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</si>
  <si>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</si>
  <si>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</si>
  <si>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</si>
  <si>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</si>
  <si>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</si>
  <si>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</si>
  <si>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</si>
  <si>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</si>
  <si>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</si>
  <si>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</si>
  <si>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</si>
  <si>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</si>
  <si>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</si>
  <si>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</si>
  <si>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</si>
  <si>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</si>
  <si>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</si>
  <si>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</si>
  <si>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</si>
  <si>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</si>
  <si>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</si>
  <si>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</si>
  <si>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</si>
  <si>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</si>
  <si>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</si>
  <si>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</si>
  <si>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</si>
  <si>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</si>
  <si>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</si>
  <si>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</si>
  <si>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</si>
  <si>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</si>
  <si>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</si>
  <si>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</si>
  <si>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</si>
  <si>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</si>
  <si>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</si>
  <si>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</si>
  <si>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</si>
  <si>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</si>
  <si>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</si>
  <si>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</si>
  <si>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</si>
  <si>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</si>
  <si>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</si>
  <si>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</si>
  <si>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</si>
  <si>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</si>
  <si>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</si>
  <si>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</si>
  <si>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</si>
  <si>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</si>
  <si>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</si>
  <si>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</si>
  <si>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</si>
  <si>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</si>
  <si>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</si>
  <si>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</si>
  <si>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</si>
  <si>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</si>
  <si>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</si>
  <si>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</si>
  <si>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</si>
  <si>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</si>
  <si>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</si>
  <si>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</si>
  <si>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</si>
  <si>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</si>
  <si>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</si>
  <si>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</si>
  <si>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</si>
  <si>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</si>
  <si>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</si>
  <si>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</si>
  <si>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</si>
  <si>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</si>
  <si>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</si>
  <si>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</si>
  <si>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</si>
  <si>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</si>
  <si>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</si>
  <si>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</si>
  <si>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</si>
  <si>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</si>
  <si>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</si>
  <si>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</si>
  <si>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</si>
  <si>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</si>
  <si>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</si>
  <si>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</si>
  <si>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</si>
  <si>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</si>
  <si>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</si>
  <si>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</si>
  <si>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</si>
  <si>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</si>
  <si>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</si>
  <si>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</si>
  <si>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</si>
  <si>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</si>
  <si>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</si>
  <si>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</si>
  <si>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</si>
  <si>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</si>
  <si>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</si>
  <si>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</si>
  <si>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</si>
  <si>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</si>
  <si>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</si>
  <si>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</si>
  <si>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</si>
  <si>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</si>
  <si>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</si>
  <si>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</si>
  <si>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</si>
  <si>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</si>
  <si>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</si>
  <si>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</si>
  <si>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</si>
  <si>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</si>
  <si>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</si>
  <si>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</si>
  <si>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</si>
  <si>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</si>
  <si>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</si>
  <si>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</si>
  <si>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</si>
  <si>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</si>
  <si>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</si>
  <si>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</si>
  <si>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</si>
  <si>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</si>
  <si>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</si>
  <si>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</si>
  <si>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</si>
  <si>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</si>
  <si>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</si>
  <si>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</si>
  <si>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</si>
  <si>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</si>
  <si>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</si>
  <si>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</si>
  <si>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</si>
  <si>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</si>
  <si>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</si>
  <si>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</si>
  <si>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</si>
  <si>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</si>
  <si>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</si>
  <si>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</si>
  <si>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</si>
  <si>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</si>
  <si>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</si>
  <si>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</si>
  <si>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</si>
  <si>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</si>
  <si>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</si>
  <si>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</si>
  <si>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</si>
  <si>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</si>
  <si>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</si>
  <si>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</si>
  <si>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</si>
  <si>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</si>
  <si>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</si>
  <si>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</si>
  <si>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</si>
  <si>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</si>
  <si>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</si>
  <si>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</si>
  <si>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</si>
  <si>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</si>
  <si>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</si>
  <si>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</si>
  <si>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</si>
  <si>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</si>
  <si>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</si>
  <si>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</si>
  <si>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</si>
  <si>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</si>
  <si>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</si>
  <si>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</si>
  <si>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</si>
  <si>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</si>
  <si>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</si>
  <si>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</si>
  <si>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</si>
  <si>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</si>
  <si>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</si>
  <si>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</si>
  <si>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</si>
  <si>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</si>
  <si>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</si>
  <si>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</si>
  <si>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</si>
  <si>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</si>
  <si>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</si>
  <si>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</si>
  <si>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</si>
  <si>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</si>
  <si>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</si>
  <si>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</si>
  <si>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</si>
  <si>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</si>
  <si>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</si>
  <si>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</si>
  <si>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</si>
  <si>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</si>
  <si>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</si>
  <si>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</si>
  <si>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</si>
  <si>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</si>
  <si>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</si>
  <si>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</si>
  <si>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</si>
  <si>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</si>
  <si>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</si>
  <si>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</si>
  <si>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</si>
  <si>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</si>
  <si>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</si>
  <si>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</si>
  <si>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</si>
  <si>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</si>
  <si>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</si>
  <si>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</si>
  <si>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</si>
  <si>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</si>
  <si>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</si>
  <si>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</si>
  <si>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</si>
  <si>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</si>
  <si>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</si>
  <si>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</si>
  <si>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</si>
  <si>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</si>
  <si>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</si>
  <si>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</si>
  <si>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</si>
  <si>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</si>
  <si>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</si>
  <si>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</si>
  <si>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</si>
  <si>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</si>
  <si>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</si>
  <si>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</si>
  <si>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</si>
  <si>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</si>
  <si>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</si>
  <si>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</si>
  <si>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</si>
  <si>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</si>
  <si>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</si>
  <si>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</si>
  <si>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</si>
  <si>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</si>
  <si>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</si>
  <si>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</si>
  <si>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</si>
  <si>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</si>
  <si>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</si>
  <si>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</si>
  <si>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</si>
  <si>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</si>
  <si>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</si>
  <si>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</si>
  <si>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</si>
  <si>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</si>
  <si>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</si>
  <si>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</si>
  <si>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</si>
  <si>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</si>
  <si>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</si>
  <si>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</si>
  <si>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</si>
  <si>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</si>
  <si>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</si>
  <si>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</si>
  <si>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</si>
  <si>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</si>
  <si>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</si>
  <si>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</si>
  <si>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</si>
  <si>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</si>
  <si>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</si>
  <si>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</si>
  <si>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</si>
  <si>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</si>
  <si>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</si>
  <si>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</si>
  <si>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</si>
  <si>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</si>
  <si>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</si>
  <si>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</si>
  <si>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</si>
  <si>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</si>
  <si>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</si>
  <si>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</si>
  <si>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</si>
  <si>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</si>
  <si>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</si>
  <si>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</si>
  <si>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</si>
  <si>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</si>
  <si>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</si>
  <si>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</si>
  <si>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</si>
  <si>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</si>
  <si>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</si>
  <si>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</si>
  <si>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</si>
  <si>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</si>
  <si>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</si>
  <si>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</si>
  <si>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</si>
  <si>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</si>
  <si>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</si>
  <si>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</si>
  <si>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</si>
  <si>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</si>
  <si>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</si>
  <si>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</si>
  <si>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</si>
  <si>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</si>
  <si>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</si>
  <si>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</si>
  <si>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</si>
  <si>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</si>
  <si>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</si>
  <si>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</si>
  <si>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</si>
  <si>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</si>
  <si>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</si>
  <si>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</si>
  <si>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</si>
  <si>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</si>
  <si>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</si>
  <si>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</si>
  <si>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</si>
  <si>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</si>
  <si>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</si>
  <si>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</si>
  <si>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</si>
  <si>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</si>
  <si>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</si>
  <si>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</si>
  <si>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</si>
  <si>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</si>
  <si>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</si>
  <si>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</si>
  <si>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</si>
  <si>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</si>
  <si>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</si>
  <si>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</si>
  <si>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</si>
  <si>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</si>
  <si>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</si>
  <si>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</si>
  <si>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</si>
  <si>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</si>
  <si>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</si>
  <si>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</si>
  <si>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</si>
  <si>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</si>
  <si>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</si>
  <si>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</si>
  <si>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</si>
  <si>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</si>
  <si>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</si>
  <si>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</si>
  <si>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</si>
  <si>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</si>
  <si>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</si>
  <si>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</si>
  <si>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</si>
  <si>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</si>
  <si>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</si>
  <si>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</si>
  <si>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</si>
  <si>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</si>
  <si>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</si>
  <si>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</si>
  <si>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</si>
  <si>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</si>
  <si>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</si>
  <si>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</si>
  <si>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</si>
  <si>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</si>
  <si>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</si>
  <si>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</si>
  <si>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</si>
  <si>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</si>
  <si>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</si>
  <si>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</si>
  <si>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</si>
  <si>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</si>
  <si>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</si>
  <si>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</si>
  <si>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</si>
  <si>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</si>
  <si>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</si>
  <si>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</si>
  <si>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</si>
  <si>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</si>
  <si>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</si>
  <si>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</si>
  <si>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</si>
  <si>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</si>
  <si>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</si>
  <si>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</si>
  <si>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</si>
  <si>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</si>
  <si>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</si>
  <si>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</si>
  <si>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</si>
  <si>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</si>
  <si>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</si>
  <si>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</si>
  <si>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</si>
  <si>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</si>
  <si>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</si>
  <si>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</si>
  <si>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</si>
  <si>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</si>
  <si>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</si>
  <si>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</si>
  <si>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</si>
  <si>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</si>
  <si>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</si>
  <si>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</si>
  <si>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</si>
  <si>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</si>
  <si>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</si>
  <si>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</si>
  <si>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</si>
  <si>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</si>
  <si>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</si>
  <si>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</si>
  <si>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</si>
  <si>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</si>
  <si>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</si>
  <si>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</si>
  <si>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</si>
  <si>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</si>
  <si>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</si>
  <si>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</si>
  <si>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</si>
  <si>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</si>
  <si>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</si>
  <si>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</si>
  <si>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</si>
  <si>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</si>
  <si>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</si>
  <si>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</si>
  <si>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</si>
  <si>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</si>
  <si>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</si>
  <si>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</si>
  <si>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</si>
  <si>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</si>
  <si>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</si>
  <si>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</si>
  <si>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</si>
  <si>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</si>
  <si>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</si>
  <si>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</si>
  <si>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</si>
  <si>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</si>
  <si>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</si>
  <si>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</si>
  <si>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</si>
  <si>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</si>
  <si>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</si>
  <si>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</si>
  <si>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</si>
  <si>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</si>
  <si>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</si>
  <si>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</si>
  <si>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</si>
  <si>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</si>
  <si>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</si>
  <si>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</si>
  <si>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</si>
  <si>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</si>
  <si>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</si>
  <si>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</si>
  <si>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</si>
  <si>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</si>
  <si>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</si>
  <si>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</si>
  <si>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</si>
  <si>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</si>
  <si>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</si>
  <si>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</si>
  <si>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</si>
  <si>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</si>
  <si>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</si>
  <si>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</si>
  <si>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</si>
  <si>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</si>
  <si>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</si>
  <si>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</si>
  <si>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</si>
  <si>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</si>
  <si>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</si>
  <si>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</si>
  <si>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</si>
  <si>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</si>
  <si>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</si>
  <si>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</si>
  <si>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</si>
  <si>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</si>
  <si>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</si>
  <si>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</si>
  <si>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</si>
  <si>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</si>
  <si>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</si>
  <si>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</si>
  <si>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</si>
  <si>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</si>
  <si>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</si>
  <si>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</si>
  <si>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</si>
  <si>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</si>
  <si>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</si>
  <si>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</si>
  <si>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</si>
  <si>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</si>
  <si>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</si>
  <si>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</si>
  <si>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</si>
  <si>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</si>
  <si>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</si>
  <si>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</si>
  <si>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</si>
  <si>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</si>
  <si>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</si>
  <si>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</si>
  <si>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</si>
  <si>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</si>
  <si>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</si>
  <si>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</si>
  <si>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</si>
  <si>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</si>
  <si>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</si>
  <si>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</si>
  <si>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</si>
  <si>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</si>
  <si>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</si>
  <si>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</si>
  <si>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</si>
  <si>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</si>
  <si>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</si>
  <si>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</si>
  <si>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</si>
  <si>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</si>
  <si>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</si>
  <si>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</si>
  <si>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</si>
  <si>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</si>
  <si>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</si>
  <si>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</si>
  <si>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</si>
  <si>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</si>
  <si>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</si>
  <si>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</si>
  <si>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</si>
  <si>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</si>
  <si>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</si>
  <si>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</si>
  <si>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</si>
  <si>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</si>
  <si>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</si>
  <si>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</si>
  <si>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</si>
  <si>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</si>
  <si>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</si>
  <si>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</si>
  <si>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</si>
  <si>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</si>
  <si>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</si>
  <si>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</si>
  <si>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</si>
  <si>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</si>
  <si>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</si>
  <si>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</si>
  <si>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</si>
  <si>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</si>
  <si>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</si>
  <si>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</si>
  <si>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</si>
  <si>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</si>
  <si>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</si>
  <si>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</si>
  <si>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</si>
  <si>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</si>
  <si>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</si>
  <si>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</si>
  <si>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</si>
  <si>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</si>
  <si>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</si>
  <si>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</si>
  <si>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</si>
  <si>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</si>
  <si>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</si>
  <si>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</si>
  <si>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</si>
  <si>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</si>
  <si>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</si>
  <si>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</si>
  <si>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</si>
  <si>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</si>
  <si>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</si>
  <si>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</si>
  <si>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</si>
  <si>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</si>
  <si>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</si>
  <si>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</si>
  <si>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</si>
  <si>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</si>
  <si>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</si>
  <si>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</si>
  <si>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</si>
  <si>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</si>
  <si>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</si>
  <si>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</si>
  <si>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</si>
  <si>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</si>
  <si>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</si>
  <si>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</si>
  <si>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</si>
  <si>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</si>
  <si>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</si>
  <si>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</si>
  <si>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</si>
  <si>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</si>
  <si>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</si>
  <si>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</si>
  <si>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</si>
  <si>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</si>
  <si>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</si>
  <si>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</si>
  <si>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</si>
  <si>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</si>
  <si>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</si>
  <si>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</si>
  <si>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</si>
  <si>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</si>
  <si>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</si>
  <si>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</si>
  <si>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</si>
  <si>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</si>
  <si>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</si>
  <si>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</si>
  <si>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</si>
  <si>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</si>
  <si>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</si>
  <si>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</si>
  <si>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</si>
  <si>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</si>
  <si>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</si>
  <si>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</si>
  <si>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</si>
  <si>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</si>
  <si>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</si>
  <si>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</si>
  <si>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</si>
  <si>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</si>
  <si>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</si>
  <si>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</si>
  <si>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</si>
  <si>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</si>
  <si>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</si>
  <si>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</si>
  <si>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</si>
  <si>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</si>
  <si>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</si>
  <si>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</si>
  <si>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</si>
  <si>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</si>
  <si>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</si>
  <si>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</si>
  <si>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</si>
  <si>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</si>
  <si>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</si>
  <si>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</si>
  <si>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</si>
  <si>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</si>
  <si>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</si>
  <si>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</si>
  <si>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</si>
  <si>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</si>
  <si>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</si>
  <si>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</si>
  <si>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</si>
  <si>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</si>
  <si>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</si>
  <si>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</si>
  <si>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</si>
  <si>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</si>
  <si>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</si>
  <si>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</si>
  <si>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</si>
  <si>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</si>
  <si>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</si>
  <si>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</si>
  <si>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</si>
  <si>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</si>
  <si>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</si>
  <si>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</si>
  <si>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</si>
  <si>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</si>
  <si>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</si>
  <si>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</si>
  <si>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</si>
  <si>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</si>
  <si>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</si>
  <si>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</si>
  <si>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</si>
  <si>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</si>
  <si>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</si>
  <si>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</si>
  <si>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</si>
  <si>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</si>
  <si>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</si>
  <si>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</si>
  <si>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</si>
  <si>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</si>
  <si>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</si>
  <si>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</si>
  <si>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</si>
  <si>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</si>
  <si>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</si>
  <si>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</si>
  <si>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</si>
  <si>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</si>
  <si>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</si>
  <si>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</si>
  <si>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</si>
  <si>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</si>
  <si>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</si>
  <si>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</si>
  <si>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</si>
  <si>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</si>
  <si>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</si>
  <si>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</si>
  <si>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</si>
  <si>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</si>
  <si>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</si>
  <si>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</si>
  <si>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</si>
  <si>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</si>
  <si>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</si>
  <si>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</si>
  <si>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</si>
  <si>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</si>
  <si>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</si>
  <si>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</si>
  <si>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</si>
  <si>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</si>
  <si>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</si>
  <si>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</si>
  <si>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</si>
  <si>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</si>
  <si>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</si>
  <si>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</si>
  <si>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</si>
  <si>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</si>
  <si>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</si>
  <si>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</si>
  <si>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</si>
  <si>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</si>
  <si>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</si>
  <si>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</si>
  <si>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</si>
  <si>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</si>
  <si>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</si>
  <si>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</si>
  <si>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</si>
  <si>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</si>
  <si>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</si>
  <si>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</si>
  <si>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</si>
  <si>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</si>
  <si>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</si>
  <si>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</si>
  <si>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</si>
  <si>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</si>
  <si>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</si>
  <si>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</si>
  <si>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</si>
  <si>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</si>
  <si>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</si>
  <si>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</si>
  <si>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</si>
  <si>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</si>
  <si>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</si>
  <si>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</si>
  <si>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</si>
  <si>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</si>
  <si>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</si>
  <si>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</si>
  <si>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</si>
  <si>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</si>
  <si>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</si>
  <si>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</si>
  <si>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</si>
  <si>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</si>
  <si>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</si>
  <si>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</si>
  <si>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</si>
  <si>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</si>
  <si>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</si>
  <si>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</si>
  <si>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</si>
  <si>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</si>
  <si>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</si>
  <si>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</si>
  <si>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</si>
  <si>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</si>
  <si>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</si>
  <si>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</si>
  <si>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</si>
  <si>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</si>
  <si>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</si>
  <si>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</si>
  <si>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</si>
  <si>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</si>
  <si>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</si>
  <si>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</si>
  <si>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</si>
  <si>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</si>
  <si>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</si>
  <si>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</si>
  <si>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</si>
  <si>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</si>
  <si>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</si>
  <si>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</si>
  <si>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</si>
  <si>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</si>
  <si>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</si>
  <si>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</si>
  <si>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</si>
  <si>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</si>
  <si>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</si>
  <si>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</si>
  <si>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</si>
  <si>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</si>
  <si>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</si>
  <si>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</si>
  <si>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</si>
  <si>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</si>
  <si>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</si>
  <si>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</si>
  <si>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</si>
  <si>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</si>
  <si>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</si>
  <si>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</si>
  <si>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</si>
  <si>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</si>
  <si>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</si>
  <si>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</si>
  <si>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</si>
  <si>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</si>
  <si>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</si>
  <si>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</si>
  <si>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</si>
  <si>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</si>
  <si>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</si>
  <si>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</si>
  <si>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</si>
  <si>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</si>
  <si>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</si>
  <si>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</si>
  <si>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</si>
  <si>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</si>
  <si>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</si>
  <si>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</si>
  <si>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</si>
  <si>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</si>
  <si>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</si>
  <si>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</si>
  <si>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</si>
  <si>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</si>
  <si>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</si>
  <si>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</si>
  <si>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</si>
  <si>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</si>
  <si>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</si>
  <si>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</si>
  <si>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</si>
  <si>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</si>
  <si>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</si>
  <si>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</si>
  <si>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</si>
  <si>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</si>
  <si>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</si>
  <si>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</si>
  <si>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</si>
  <si>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</si>
  <si>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</si>
  <si>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</si>
  <si>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</si>
  <si>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</si>
  <si>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</si>
  <si>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</si>
  <si>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</si>
  <si>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</si>
  <si>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</si>
  <si>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</si>
  <si>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</si>
  <si>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</si>
  <si>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</si>
  <si>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</si>
  <si>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</si>
  <si>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</si>
  <si>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</si>
  <si>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</si>
  <si>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</si>
  <si>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</si>
  <si>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</si>
  <si>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</si>
  <si>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</si>
  <si>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</si>
  <si>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</si>
  <si>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</si>
  <si>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</si>
  <si>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</si>
  <si>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</si>
  <si>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</si>
  <si>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</si>
  <si>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</si>
  <si>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</si>
  <si>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</si>
  <si>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</si>
  <si>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</si>
  <si>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</si>
  <si>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</si>
  <si>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</si>
  <si>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</si>
  <si>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</si>
  <si>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</si>
  <si>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</si>
  <si>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</si>
  <si>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</si>
  <si>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</si>
  <si>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</si>
  <si>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</si>
  <si>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</si>
  <si>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</si>
  <si>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</si>
  <si>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</si>
  <si>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</si>
  <si>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</si>
  <si>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</si>
  <si>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</si>
  <si>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</si>
  <si>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</si>
  <si>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</si>
  <si>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</si>
  <si>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</si>
  <si>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</si>
  <si>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</si>
  <si>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</si>
  <si>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</si>
  <si>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</si>
  <si>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</si>
  <si>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</si>
  <si>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</si>
  <si>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</si>
  <si>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</si>
  <si>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</si>
  <si>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</si>
  <si>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</si>
  <si>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</si>
  <si>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</si>
  <si>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</si>
  <si>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</si>
  <si>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</si>
  <si>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</si>
  <si>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</si>
  <si>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</si>
  <si>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</si>
  <si>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</si>
  <si>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</si>
  <si>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</si>
  <si>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</si>
  <si>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</si>
  <si>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</si>
  <si>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</si>
  <si>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</si>
  <si>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</si>
  <si>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</si>
  <si>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</si>
  <si>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</si>
  <si>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</si>
  <si>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</si>
  <si>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</si>
  <si>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</si>
  <si>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</si>
  <si>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</si>
  <si>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</si>
  <si>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</si>
  <si>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</si>
  <si>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</si>
  <si>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</si>
  <si>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</si>
  <si>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</si>
  <si>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</si>
  <si>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</si>
  <si>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</si>
  <si>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</si>
  <si>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</si>
  <si>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</si>
  <si>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</si>
  <si>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</si>
  <si>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</si>
  <si>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</si>
  <si>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</si>
  <si>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</si>
  <si>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</si>
  <si>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</si>
  <si>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</si>
  <si>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</si>
  <si>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</si>
  <si>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</si>
  <si>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</si>
  <si>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</si>
  <si>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</si>
  <si>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</si>
  <si>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</si>
  <si>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</si>
  <si>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</si>
  <si>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</si>
  <si>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</si>
  <si>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</si>
  <si>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</si>
  <si>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</si>
  <si>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</si>
  <si>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</si>
  <si>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</si>
  <si>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</si>
  <si>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</si>
  <si>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</si>
  <si>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</si>
  <si>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</si>
  <si>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</si>
  <si>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</si>
  <si>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</si>
  <si>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</si>
  <si>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</si>
  <si>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</si>
  <si>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</si>
  <si>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</si>
  <si>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</si>
  <si>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</si>
  <si>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</si>
  <si>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</si>
  <si>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</si>
  <si>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</si>
  <si>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</si>
  <si>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</si>
  <si>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</si>
  <si>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</si>
  <si>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</si>
  <si>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</si>
  <si>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</si>
  <si>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</si>
  <si>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</si>
  <si>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</si>
  <si>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</si>
  <si>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</si>
  <si>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</si>
  <si>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</si>
  <si>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</si>
  <si>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</si>
  <si>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</si>
  <si>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</si>
  <si>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</si>
  <si>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</si>
  <si>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</si>
  <si>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</si>
  <si>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</si>
  <si>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</si>
  <si>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</si>
  <si>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</si>
  <si>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</si>
  <si>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</si>
  <si>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</si>
  <si>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</si>
  <si>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</si>
  <si>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</si>
  <si>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</si>
  <si>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</si>
  <si>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</si>
  <si>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</si>
  <si>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</si>
  <si>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</si>
  <si>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</si>
  <si>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</si>
  <si>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</si>
  <si>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</si>
  <si>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</si>
  <si>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</si>
  <si>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</si>
  <si>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</si>
  <si>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</si>
  <si>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</si>
  <si>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</si>
  <si>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</si>
  <si>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</si>
  <si>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</si>
  <si>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</si>
  <si>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</si>
  <si>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</si>
  <si>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</si>
  <si>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</si>
  <si>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</si>
  <si>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</si>
  <si>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</si>
  <si>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</si>
  <si>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</si>
  <si>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</si>
  <si>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</si>
  <si>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</si>
  <si>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</si>
  <si>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</si>
  <si>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</si>
  <si>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</si>
  <si>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</si>
  <si>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</si>
  <si>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</si>
  <si>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</si>
  <si>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</si>
  <si>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</si>
  <si>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</si>
  <si>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</si>
  <si>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</si>
  <si>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</si>
  <si>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</si>
  <si>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</si>
  <si>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</si>
  <si>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</si>
  <si>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</si>
  <si>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</si>
  <si>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</si>
  <si>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</si>
  <si>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</si>
  <si>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</si>
  <si>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</si>
  <si>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</si>
  <si>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</si>
  <si>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</si>
  <si>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</si>
  <si>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</si>
  <si>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</si>
  <si>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</si>
  <si>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</si>
  <si>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</si>
  <si>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</si>
  <si>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</si>
  <si>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</si>
  <si>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</si>
  <si>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</si>
  <si>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</si>
  <si>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</si>
  <si>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</si>
  <si>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</si>
  <si>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</si>
  <si>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</si>
  <si>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</si>
  <si>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</si>
  <si>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</si>
  <si>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</si>
  <si>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</si>
  <si>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</si>
  <si>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</si>
  <si>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</si>
  <si>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</si>
  <si>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</si>
  <si>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</si>
  <si>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</si>
  <si>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</si>
  <si>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</si>
  <si>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</si>
  <si>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</si>
  <si>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</si>
  <si>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</si>
  <si>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</si>
  <si>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</si>
  <si>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</si>
  <si>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</si>
  <si>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</si>
  <si>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</si>
  <si>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</si>
  <si>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</si>
  <si>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</si>
  <si>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</si>
  <si>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</si>
  <si>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</si>
  <si>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</si>
  <si>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</si>
  <si>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</si>
  <si>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</si>
  <si>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</si>
  <si>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</si>
  <si>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</si>
  <si>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</si>
  <si>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</si>
  <si>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</si>
  <si>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</si>
  <si>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</si>
  <si>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</si>
  <si>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</si>
  <si>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</si>
  <si>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</si>
  <si>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</si>
  <si>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</si>
  <si>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</si>
  <si>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</si>
  <si>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</si>
  <si>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</si>
  <si>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</si>
  <si>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</si>
  <si>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</si>
  <si>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</si>
  <si>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</si>
  <si>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</si>
  <si>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</si>
  <si>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</si>
  <si>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</si>
  <si>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</si>
  <si>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</si>
  <si>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</si>
  <si>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</si>
  <si>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</si>
  <si>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</si>
  <si>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</si>
  <si>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</si>
  <si>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</si>
  <si>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</si>
  <si>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</si>
  <si>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</si>
  <si>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</si>
  <si>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</si>
  <si>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</si>
  <si>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</si>
  <si>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</si>
  <si>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</si>
  <si>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</si>
  <si>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</si>
  <si>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</si>
  <si>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</si>
  <si>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</si>
  <si>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</si>
  <si>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</si>
  <si>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</si>
  <si>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</si>
  <si>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</si>
  <si>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</si>
  <si>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</si>
  <si>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</si>
  <si>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</si>
  <si>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</si>
  <si>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</si>
  <si>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</si>
  <si>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</si>
  <si>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</si>
  <si>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</si>
  <si>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</si>
  <si>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</si>
  <si>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</si>
  <si>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</si>
  <si>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</si>
  <si>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</si>
  <si>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</si>
  <si>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</si>
  <si>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</si>
  <si>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</si>
  <si>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</si>
  <si>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</si>
  <si>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</si>
  <si>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</si>
  <si>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</si>
  <si>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</si>
  <si>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</si>
  <si>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</si>
  <si>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</si>
  <si>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</si>
  <si>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</si>
  <si>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</si>
  <si>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</si>
  <si>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</si>
  <si>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</si>
  <si>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</si>
  <si>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</si>
  <si>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</si>
  <si>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</si>
  <si>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</si>
  <si>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</si>
  <si>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</si>
  <si>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</si>
  <si>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</si>
  <si>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</si>
  <si>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</si>
  <si>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</si>
  <si>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</si>
  <si>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</si>
  <si>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</si>
  <si>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</si>
  <si>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</si>
  <si>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</si>
  <si>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</si>
  <si>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</si>
  <si>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</si>
  <si>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</si>
  <si>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</si>
  <si>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</si>
  <si>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</si>
  <si>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</si>
  <si>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</si>
  <si>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</si>
  <si>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</si>
  <si>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</si>
  <si>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</si>
  <si>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</si>
  <si>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</si>
  <si>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</si>
  <si>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</si>
  <si>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</si>
  <si>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</si>
  <si>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</si>
  <si>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</si>
  <si>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</si>
  <si>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</si>
  <si>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</si>
  <si>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</si>
  <si>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</si>
  <si>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</si>
  <si>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</si>
  <si>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</si>
  <si>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</si>
  <si>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</si>
  <si>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</si>
  <si>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</si>
  <si>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</si>
  <si>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</si>
  <si>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</si>
  <si>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</si>
  <si>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</si>
  <si>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</si>
  <si>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</si>
  <si>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</si>
  <si>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</si>
  <si>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</si>
  <si>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</si>
  <si>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</si>
  <si>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</si>
  <si>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</si>
  <si>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</si>
  <si>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</si>
  <si>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</si>
  <si>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</si>
  <si>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</si>
  <si>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</si>
  <si>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</si>
  <si>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</si>
  <si>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</si>
  <si>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</si>
  <si>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</si>
  <si>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</si>
  <si>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</si>
  <si>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</si>
  <si>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</si>
  <si>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</si>
  <si>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</si>
  <si>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</si>
  <si>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</si>
  <si>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</si>
  <si>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</si>
  <si>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</si>
  <si>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</si>
  <si>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</si>
  <si>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</si>
  <si>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</si>
  <si>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</si>
  <si>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</si>
  <si>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</si>
  <si>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</si>
  <si>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</si>
  <si>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</si>
  <si>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</si>
  <si>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</si>
  <si>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</si>
  <si>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</si>
  <si>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</si>
  <si>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</si>
  <si>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</si>
  <si>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</si>
  <si>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</si>
  <si>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</si>
  <si>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</si>
  <si>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</si>
  <si>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</si>
  <si>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</si>
  <si>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</si>
  <si>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</si>
  <si>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</si>
  <si>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</si>
  <si>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</si>
  <si>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</si>
  <si>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</si>
  <si>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</si>
  <si>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</si>
  <si>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</si>
  <si>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</si>
  <si>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</si>
  <si>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</si>
  <si>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</si>
  <si>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</si>
  <si>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</si>
  <si>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</si>
  <si>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</si>
  <si>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</si>
  <si>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</si>
  <si>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</si>
  <si>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</si>
  <si>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</si>
  <si>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</si>
  <si>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</si>
  <si>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</si>
  <si>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</si>
  <si>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</si>
  <si>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</si>
  <si>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</si>
  <si>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</si>
  <si>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</si>
  <si>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</si>
  <si>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</si>
  <si>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</si>
  <si>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</si>
  <si>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</si>
  <si>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</si>
  <si>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</si>
  <si>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</si>
  <si>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</si>
  <si>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</si>
  <si>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</si>
  <si>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</si>
  <si>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</si>
  <si>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</si>
  <si>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</si>
  <si>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</si>
  <si>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</si>
  <si>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</si>
  <si>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</si>
  <si>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</si>
  <si>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</si>
  <si>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</si>
  <si>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</si>
  <si>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</si>
  <si>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</si>
  <si>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</si>
  <si>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</si>
  <si>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</si>
  <si>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</si>
  <si>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</si>
  <si>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</si>
  <si>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</si>
  <si>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</si>
  <si>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</si>
  <si>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</si>
  <si>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</si>
  <si>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</si>
  <si>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</si>
  <si>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</si>
  <si>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</si>
  <si>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</si>
  <si>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</si>
  <si>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</si>
  <si>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</si>
  <si>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</si>
  <si>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</si>
  <si>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</si>
  <si>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</si>
  <si>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</si>
  <si>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</si>
  <si>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</si>
  <si>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</si>
  <si>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</si>
  <si>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</si>
  <si>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</si>
  <si>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</si>
  <si>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</si>
  <si>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</si>
  <si>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</si>
  <si>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</si>
  <si>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</si>
  <si>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</si>
  <si>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</si>
  <si>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</si>
  <si>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</si>
  <si>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</si>
  <si>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</si>
  <si>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</si>
  <si>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</si>
  <si>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</si>
  <si>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</si>
  <si>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</si>
  <si>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</si>
  <si>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</si>
  <si>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</si>
  <si>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</si>
  <si>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</si>
  <si>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</si>
  <si>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</si>
  <si>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</si>
  <si>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</si>
  <si>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</si>
  <si>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</si>
  <si>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</si>
  <si>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</si>
  <si>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</si>
  <si>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</si>
  <si>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</si>
  <si>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</si>
  <si>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</si>
  <si>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</si>
  <si>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</si>
  <si>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</si>
  <si>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</si>
  <si>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</si>
  <si>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</si>
  <si>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</si>
  <si>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</si>
  <si>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</si>
  <si>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</si>
  <si>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</si>
  <si>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</si>
  <si>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</si>
  <si>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</si>
  <si>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</si>
  <si>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</si>
  <si>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</si>
  <si>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</si>
  <si>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</si>
  <si>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</si>
  <si>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</si>
  <si>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</si>
  <si>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</si>
  <si>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</si>
  <si>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</si>
  <si>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</si>
  <si>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</si>
  <si>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</si>
  <si>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</si>
  <si>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</si>
  <si>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</si>
  <si>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</si>
  <si>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</si>
  <si>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</si>
  <si>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</si>
  <si>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</si>
  <si>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</si>
  <si>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</si>
  <si>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</si>
  <si>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</si>
  <si>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</si>
  <si>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</si>
  <si>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</si>
  <si>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</si>
  <si>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</si>
  <si>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</si>
  <si>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</si>
  <si>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</si>
  <si>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</si>
  <si>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</si>
  <si>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</si>
  <si>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</si>
  <si>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</si>
  <si>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</si>
  <si>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</si>
  <si>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</si>
  <si>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</si>
  <si>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</si>
  <si>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</si>
  <si>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</si>
  <si>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</si>
  <si>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</si>
  <si>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</si>
  <si>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</si>
  <si>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</si>
  <si>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</si>
  <si>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</si>
  <si>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</si>
  <si>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</si>
  <si>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</si>
  <si>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</si>
  <si>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</si>
  <si>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</si>
  <si>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</si>
  <si>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</si>
  <si>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</si>
  <si>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</si>
  <si>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</si>
  <si>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</si>
  <si>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</si>
  <si>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</si>
  <si>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</si>
  <si>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</si>
  <si>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</si>
  <si>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</si>
  <si>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</si>
  <si>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</si>
  <si>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</si>
  <si>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</si>
  <si>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</si>
  <si>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</si>
  <si>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</si>
  <si>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</si>
  <si>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</si>
  <si>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</si>
  <si>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</si>
  <si>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</si>
  <si>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</si>
  <si>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</si>
  <si>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</si>
  <si>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</si>
  <si>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</si>
  <si>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</si>
  <si>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</si>
  <si>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</si>
  <si>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</si>
  <si>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</si>
  <si>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</si>
  <si>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</si>
  <si>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</si>
  <si>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</si>
  <si>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</si>
  <si>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</si>
  <si>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</si>
  <si>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</si>
  <si>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</si>
  <si>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</si>
  <si>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</si>
  <si>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</si>
  <si>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</si>
  <si>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</si>
  <si>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</si>
  <si>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</si>
  <si>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</si>
  <si>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</si>
  <si>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</si>
  <si>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</si>
  <si>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</si>
  <si>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</si>
  <si>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</si>
  <si>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</si>
  <si>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</si>
  <si>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</si>
  <si>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</si>
  <si>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</si>
  <si>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</si>
  <si>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</si>
  <si>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</si>
  <si>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</si>
  <si>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</si>
  <si>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</si>
  <si>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</si>
  <si>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</si>
  <si>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</si>
  <si>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</si>
  <si>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</si>
  <si>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</si>
  <si>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</si>
  <si>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</si>
  <si>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</si>
  <si>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</si>
  <si>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</si>
  <si>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</si>
  <si>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</si>
  <si>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</si>
  <si>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</si>
  <si>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</si>
  <si>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</si>
  <si>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</si>
  <si>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</si>
  <si>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</si>
  <si>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</si>
  <si>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</si>
  <si>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</si>
  <si>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</si>
  <si>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</si>
  <si>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</si>
  <si>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</si>
  <si>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</si>
  <si>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</si>
  <si>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</si>
  <si>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</si>
  <si>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</si>
  <si>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</si>
  <si>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</si>
  <si>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</si>
  <si>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</si>
  <si>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</si>
  <si>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</si>
  <si>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</si>
  <si>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</si>
  <si>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</si>
  <si>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</si>
  <si>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</si>
  <si>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</si>
  <si>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</si>
  <si>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</si>
  <si>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</si>
  <si>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</si>
  <si>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</si>
  <si>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</si>
  <si>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</si>
  <si>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</si>
  <si>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</si>
  <si>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</si>
  <si>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</si>
  <si>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</si>
  <si>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</si>
  <si>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</si>
  <si>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</si>
  <si>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</si>
  <si>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</si>
  <si>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</si>
  <si>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</si>
  <si>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</si>
  <si>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</si>
  <si>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</si>
  <si>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</si>
  <si>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</si>
  <si>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</si>
  <si>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</si>
  <si>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</si>
  <si>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</si>
  <si>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</si>
  <si>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</si>
  <si>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</si>
  <si>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</si>
  <si>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</si>
  <si>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</si>
  <si>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</si>
  <si>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</si>
  <si>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</si>
  <si>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</si>
  <si>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</si>
  <si>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</si>
  <si>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</si>
  <si>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</si>
  <si>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</si>
  <si>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</si>
  <si>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</si>
  <si>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</si>
  <si>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</si>
  <si>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</si>
  <si>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</si>
  <si>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</si>
  <si>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</si>
  <si>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</si>
  <si>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</si>
  <si>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</si>
  <si>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</si>
  <si>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</si>
  <si>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</si>
  <si>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</si>
  <si>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</si>
  <si>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</si>
  <si>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</si>
  <si>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</si>
  <si>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</si>
  <si>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</si>
  <si>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</si>
  <si>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</si>
  <si>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</si>
  <si>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</si>
  <si>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</si>
  <si>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</si>
  <si>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</si>
  <si>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</si>
  <si>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</si>
  <si>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</si>
  <si>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</si>
  <si>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</si>
  <si>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</si>
  <si>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</si>
  <si>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</si>
  <si>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</si>
  <si>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</si>
  <si>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</si>
  <si>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</si>
  <si>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</si>
  <si>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</si>
  <si>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</si>
  <si>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</si>
  <si>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</si>
  <si>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</si>
  <si>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</si>
  <si>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</si>
  <si>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</si>
  <si>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</si>
  <si>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</si>
  <si>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</si>
  <si>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</si>
  <si>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</si>
  <si>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</si>
  <si>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</si>
  <si>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</si>
  <si>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</si>
  <si>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</si>
  <si>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</si>
  <si>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</si>
  <si>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</si>
  <si>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</si>
  <si>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</si>
  <si>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</si>
  <si>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</si>
  <si>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</si>
  <si>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</si>
  <si>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</si>
  <si>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</si>
  <si>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</si>
  <si>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</si>
  <si>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</si>
  <si>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</si>
  <si>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</si>
  <si>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</si>
  <si>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</si>
  <si>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</si>
  <si>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</si>
  <si>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</si>
  <si>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</si>
  <si>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</si>
  <si>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</si>
  <si>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</si>
  <si>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</si>
  <si>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</si>
  <si>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</si>
  <si>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</si>
  <si>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</si>
  <si>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</si>
  <si>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</si>
  <si>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</si>
  <si>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</si>
  <si>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</si>
  <si>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</si>
  <si>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</si>
  <si>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</si>
  <si>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</si>
  <si>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</si>
  <si>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</si>
  <si>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</si>
  <si>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</si>
  <si>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</si>
  <si>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</si>
  <si>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</si>
  <si>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</si>
  <si>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</si>
  <si>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</si>
  <si>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</si>
  <si>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</si>
  <si>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</si>
  <si>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</si>
  <si>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</si>
  <si>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</si>
  <si>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</si>
  <si>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</si>
  <si>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</si>
  <si>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</si>
  <si>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</si>
  <si>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</si>
  <si>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</si>
  <si>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</si>
  <si>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</si>
  <si>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</si>
  <si>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</si>
  <si>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</si>
  <si>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</si>
  <si>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</si>
  <si>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</si>
  <si>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</si>
  <si>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</si>
  <si>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</si>
  <si>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</si>
  <si>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</si>
  <si>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</si>
  <si>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</si>
  <si>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</si>
  <si>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</si>
  <si>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</si>
  <si>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</si>
  <si>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</si>
  <si>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</si>
  <si>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</si>
  <si>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</si>
  <si>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</si>
  <si>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</si>
  <si>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</si>
  <si>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</si>
  <si>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</si>
  <si>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</si>
  <si>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</si>
  <si>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</si>
  <si>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</si>
  <si>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</si>
  <si>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</si>
  <si>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</si>
  <si>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</si>
  <si>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</si>
  <si>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</si>
  <si>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</si>
  <si>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</si>
  <si>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</si>
  <si>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</si>
  <si>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</si>
  <si>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</si>
  <si>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</si>
  <si>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</si>
  <si>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</si>
  <si>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</si>
  <si>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</si>
  <si>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</si>
  <si>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</si>
  <si>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</si>
  <si>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</si>
  <si>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</si>
  <si>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</si>
  <si>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</si>
  <si>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</si>
  <si>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</si>
  <si>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</si>
  <si>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</si>
  <si>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</si>
  <si>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</si>
  <si>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</si>
  <si>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</si>
  <si>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</si>
  <si>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</si>
  <si>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</si>
  <si>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</si>
  <si>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</si>
  <si>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</si>
  <si>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</si>
  <si>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</si>
  <si>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</si>
  <si>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</si>
  <si>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</si>
  <si>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</si>
  <si>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</si>
  <si>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</si>
  <si>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</si>
  <si>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</si>
  <si>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</si>
  <si>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</si>
  <si>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</si>
  <si>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</si>
  <si>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</si>
  <si>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</si>
  <si>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</si>
  <si>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</si>
  <si>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</si>
  <si>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</si>
  <si>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</si>
  <si>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</si>
  <si>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</si>
  <si>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</si>
  <si>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</si>
  <si>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</si>
  <si>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</si>
  <si>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</si>
  <si>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</si>
  <si>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</si>
  <si>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</si>
  <si>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</si>
  <si>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</si>
  <si>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</si>
  <si>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</si>
  <si>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</si>
  <si>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</si>
  <si>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</si>
  <si>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</si>
  <si>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</si>
  <si>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</si>
  <si>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</si>
  <si>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</si>
  <si>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</si>
  <si>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</si>
  <si>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</si>
  <si>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</si>
  <si>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</si>
  <si>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</si>
  <si>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</si>
  <si>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</si>
  <si>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</si>
  <si>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</si>
  <si>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</si>
  <si>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</si>
  <si>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</si>
  <si>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</si>
  <si>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</si>
  <si>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</si>
  <si>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</si>
  <si>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</si>
  <si>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</si>
  <si>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</si>
  <si>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</si>
  <si>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</si>
  <si>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</si>
  <si>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</si>
  <si>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</si>
  <si>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</si>
  <si>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</si>
  <si>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</si>
  <si>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</si>
  <si>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</si>
  <si>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</si>
  <si>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</si>
  <si>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</si>
  <si>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</si>
  <si>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</si>
  <si>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</si>
  <si>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</si>
  <si>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</si>
  <si>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</si>
  <si>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</si>
  <si>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</si>
  <si>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</si>
  <si>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</si>
  <si>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</si>
  <si>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</si>
  <si>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</si>
  <si>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</si>
  <si>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</si>
  <si>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</si>
  <si>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</si>
  <si>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</si>
  <si>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</si>
  <si>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</si>
  <si>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</si>
  <si>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</si>
  <si>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</si>
  <si>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</si>
  <si>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</si>
  <si>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</si>
  <si>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</si>
  <si>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</si>
  <si>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</si>
  <si>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</si>
  <si>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</si>
  <si>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</si>
  <si>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</si>
  <si>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</si>
  <si>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</si>
  <si>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</si>
  <si>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</si>
  <si>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</si>
  <si>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</si>
  <si>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</si>
  <si>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</si>
  <si>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</si>
  <si>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</si>
  <si>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</si>
  <si>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</si>
  <si>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</si>
  <si>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</si>
  <si>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</si>
  <si>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</si>
  <si>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</si>
  <si>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</si>
  <si>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</si>
  <si>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</si>
  <si>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</si>
  <si>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</si>
  <si>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</si>
  <si>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</si>
  <si>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</si>
  <si>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</si>
  <si>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</si>
  <si>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</si>
  <si>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</si>
  <si>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</si>
  <si>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</si>
  <si>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</si>
  <si>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</si>
  <si>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</si>
  <si>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</si>
  <si>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</si>
  <si>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</si>
  <si>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</si>
  <si>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</si>
  <si>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</si>
  <si>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</si>
  <si>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</si>
  <si>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</si>
  <si>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</si>
  <si>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</si>
  <si>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</si>
  <si>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</si>
  <si>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</si>
  <si>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</si>
  <si>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</si>
  <si>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</si>
  <si>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</si>
  <si>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</si>
  <si>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</si>
  <si>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</si>
  <si>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</si>
  <si>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</si>
  <si>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</si>
  <si>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</si>
  <si>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</si>
  <si>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</si>
  <si>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</si>
  <si>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</si>
  <si>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</si>
  <si>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</si>
  <si>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</si>
  <si>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</si>
  <si>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</si>
  <si>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</si>
  <si>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</si>
  <si>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</si>
  <si>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</si>
  <si>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</si>
  <si>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</si>
  <si>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</si>
  <si>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</si>
  <si>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</si>
  <si>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</si>
  <si>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</si>
  <si>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</si>
  <si>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</si>
  <si>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</si>
  <si>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</si>
  <si>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</si>
  <si>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</si>
  <si>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</si>
  <si>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</si>
  <si>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</si>
  <si>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</si>
  <si>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</si>
  <si>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</si>
  <si>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</si>
  <si>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</si>
  <si>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</si>
  <si>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</si>
  <si>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</si>
  <si>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</si>
  <si>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</si>
  <si>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</si>
  <si>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</si>
  <si>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</si>
  <si>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</si>
  <si>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</si>
  <si>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</si>
  <si>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</si>
  <si>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</si>
  <si>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</si>
  <si>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</si>
  <si>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</si>
  <si>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</si>
  <si>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</si>
  <si>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</si>
  <si>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</si>
  <si>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</si>
  <si>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</si>
  <si>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</si>
  <si>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</si>
  <si>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</si>
  <si>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</si>
  <si>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</si>
  <si>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</si>
  <si>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</si>
  <si>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</si>
  <si>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</si>
  <si>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</si>
  <si>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</si>
  <si>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</si>
  <si>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</si>
  <si>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</si>
  <si>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</si>
  <si>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</si>
  <si>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</si>
  <si>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</si>
  <si>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</si>
  <si>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</si>
  <si>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</si>
  <si>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</si>
  <si>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</si>
  <si>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</si>
  <si>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</si>
  <si>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</si>
  <si>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</si>
  <si>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</si>
  <si>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</si>
  <si>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</si>
  <si>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</si>
  <si>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</si>
  <si>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</si>
  <si>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</si>
  <si>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</si>
  <si>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</si>
  <si>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</si>
  <si>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</si>
  <si>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</si>
  <si>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</si>
  <si>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</si>
  <si>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</si>
  <si>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</si>
  <si>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</si>
  <si>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</si>
  <si>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</si>
  <si>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</si>
  <si>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</si>
  <si>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</si>
  <si>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</si>
  <si>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</si>
  <si>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</si>
  <si>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</si>
  <si>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</si>
  <si>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</si>
  <si>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</si>
  <si>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</si>
  <si>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</si>
  <si>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</si>
  <si>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</si>
  <si>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</si>
  <si>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</si>
  <si>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</si>
  <si>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</si>
  <si>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</si>
  <si>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</si>
  <si>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</si>
  <si>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</si>
  <si>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</si>
  <si>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</si>
  <si>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</si>
  <si>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</si>
  <si>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</si>
  <si>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</si>
  <si>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</si>
  <si>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</si>
  <si>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</si>
  <si>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</si>
  <si>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</si>
  <si>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</si>
  <si>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</si>
  <si>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</si>
  <si>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</si>
  <si>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</si>
  <si>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</si>
  <si>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</si>
  <si>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</si>
  <si>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</si>
  <si>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</si>
  <si>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</si>
  <si>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</si>
  <si>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</si>
  <si>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</si>
  <si>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</si>
  <si>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</si>
  <si>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</si>
  <si>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</si>
  <si>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</si>
  <si>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</si>
  <si>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</si>
  <si>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</si>
  <si>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</si>
  <si>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</si>
  <si>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</si>
  <si>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</si>
  <si>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</si>
  <si>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</si>
  <si>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</si>
  <si>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</si>
  <si>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</si>
  <si>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</si>
  <si>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</si>
  <si>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</si>
  <si>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</si>
  <si>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</si>
  <si>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</si>
  <si>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</si>
  <si>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</si>
  <si>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</si>
  <si>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</si>
  <si>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</si>
  <si>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</si>
  <si>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</si>
  <si>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</si>
  <si>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</si>
  <si>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</si>
  <si>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</si>
  <si>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</si>
  <si>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</si>
  <si>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</si>
  <si>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</si>
  <si>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</si>
  <si>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</si>
  <si>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</si>
  <si>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</si>
  <si>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</si>
  <si>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</si>
  <si>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</si>
  <si>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</si>
  <si>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</si>
  <si>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</si>
  <si>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</si>
  <si>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</si>
  <si>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</si>
  <si>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</si>
  <si>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</si>
  <si>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</si>
  <si>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</si>
  <si>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</si>
  <si>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</si>
  <si>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</si>
  <si>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</si>
  <si>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</si>
  <si>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</si>
  <si>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</si>
  <si>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</si>
  <si>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</si>
  <si>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</si>
  <si>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</si>
  <si>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</si>
  <si>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</si>
  <si>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</si>
  <si>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</si>
  <si>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</si>
  <si>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</si>
  <si>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</si>
  <si>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</si>
  <si>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</si>
  <si>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</si>
  <si>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</si>
  <si>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</si>
  <si>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</si>
  <si>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</si>
  <si>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</si>
  <si>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</si>
  <si>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</si>
  <si>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</si>
  <si>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</si>
  <si>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</si>
  <si>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</si>
  <si>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</si>
  <si>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</si>
  <si>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</si>
  <si>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</si>
  <si>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</si>
  <si>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</si>
  <si>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</si>
  <si>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</si>
  <si>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</si>
  <si>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</si>
  <si>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</si>
  <si>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</si>
  <si>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</si>
  <si>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</si>
  <si>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</si>
  <si>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</si>
  <si>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</si>
  <si>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</si>
  <si>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</si>
  <si>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</si>
  <si>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</si>
  <si>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</si>
  <si>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</si>
  <si>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</si>
  <si>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</si>
  <si>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</si>
  <si>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</si>
  <si>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</si>
  <si>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</si>
  <si>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</si>
  <si>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</si>
  <si>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</si>
  <si>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</si>
  <si>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</si>
  <si>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</si>
  <si>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</si>
  <si>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</si>
  <si>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</si>
  <si>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</si>
  <si>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</si>
  <si>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</si>
  <si>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</si>
  <si>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</si>
  <si>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</si>
  <si>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</si>
  <si>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</si>
  <si>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</si>
  <si>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</si>
  <si>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</si>
  <si>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</si>
  <si>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</si>
  <si>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</si>
  <si>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</si>
  <si>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</si>
  <si>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</si>
  <si>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</si>
  <si>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</si>
  <si>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</si>
  <si>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</si>
  <si>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</si>
  <si>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</si>
  <si>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</si>
  <si>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</si>
  <si>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</si>
  <si>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</si>
  <si>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</si>
  <si>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</si>
  <si>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</si>
  <si>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</si>
  <si>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</si>
  <si>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</si>
  <si>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</si>
  <si>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</si>
  <si>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</si>
  <si>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</si>
  <si>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</si>
  <si>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</si>
  <si>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</si>
  <si>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</si>
  <si>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</si>
  <si>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</si>
  <si>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</si>
  <si>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</si>
  <si>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</si>
  <si>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</si>
  <si>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</si>
  <si>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</si>
  <si>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</si>
  <si>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</si>
  <si>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</si>
  <si>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</si>
  <si>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</si>
  <si>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</si>
  <si>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</si>
  <si>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</si>
  <si>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</si>
  <si>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</si>
  <si>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</si>
  <si>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</si>
  <si>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</si>
  <si>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</si>
  <si>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</si>
  <si>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</si>
  <si>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</si>
  <si>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</si>
  <si>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</si>
  <si>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</si>
  <si>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</si>
  <si>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</si>
  <si>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</si>
  <si>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</si>
  <si>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</si>
  <si>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</si>
  <si>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</si>
  <si>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</si>
  <si>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</si>
  <si>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</si>
  <si>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</si>
  <si>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</si>
  <si>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</si>
  <si>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</si>
  <si>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</si>
  <si>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</si>
  <si>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</si>
  <si>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</si>
  <si>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</si>
  <si>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</si>
  <si>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</si>
  <si>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</si>
  <si>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</si>
  <si>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</si>
  <si>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</si>
  <si>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</si>
  <si>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</si>
  <si>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</si>
  <si>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</si>
  <si>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</si>
  <si>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</si>
  <si>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</si>
  <si>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</si>
  <si>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</si>
  <si>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</si>
  <si>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</si>
  <si>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</si>
  <si>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</si>
  <si>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</si>
  <si>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</si>
  <si>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</si>
  <si>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</si>
  <si>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</si>
  <si>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</si>
  <si>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</si>
  <si>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</si>
  <si>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</si>
  <si>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</si>
  <si>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</si>
  <si>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</si>
  <si>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</si>
  <si>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</si>
  <si>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</si>
  <si>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</si>
  <si>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</si>
  <si>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</si>
  <si>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</si>
  <si>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</si>
  <si>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</si>
  <si>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</si>
  <si>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</si>
  <si>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</si>
  <si>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</si>
  <si>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</si>
  <si>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</si>
  <si>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</si>
  <si>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</si>
  <si>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</si>
  <si>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</si>
  <si>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</si>
  <si>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</si>
  <si>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</si>
  <si>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</si>
  <si>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</si>
  <si>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</si>
  <si>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</si>
  <si>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</si>
  <si>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</si>
  <si>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</si>
  <si>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</si>
  <si>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</si>
  <si>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</si>
  <si>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</si>
  <si>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</si>
  <si>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</si>
  <si>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</si>
  <si>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</si>
  <si>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</si>
  <si>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</si>
  <si>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</si>
  <si>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</si>
  <si>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</si>
  <si>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</si>
  <si>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</si>
  <si>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</si>
  <si>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</si>
  <si>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</si>
  <si>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</si>
  <si>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</si>
  <si>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</si>
  <si>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</si>
  <si>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</si>
  <si>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</si>
  <si>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</si>
  <si>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</si>
  <si>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</si>
  <si>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</si>
  <si>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</si>
  <si>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</si>
  <si>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</si>
  <si>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</si>
  <si>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</si>
  <si>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</si>
  <si>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</si>
  <si>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</si>
  <si>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</si>
  <si>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</si>
  <si>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</si>
  <si>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</si>
  <si>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</si>
  <si>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</si>
  <si>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</si>
  <si>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</si>
  <si>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</si>
  <si>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</si>
  <si>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</si>
  <si>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</si>
  <si>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</si>
  <si>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</si>
  <si>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</si>
  <si>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</si>
  <si>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</si>
  <si>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</si>
  <si>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</si>
  <si>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</si>
  <si>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</si>
  <si>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</si>
  <si>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</si>
  <si>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</si>
  <si>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</si>
  <si>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</si>
  <si>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</si>
  <si>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</si>
  <si>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</si>
  <si>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</si>
  <si>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</si>
  <si>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</si>
  <si>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</si>
  <si>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</si>
  <si>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</si>
  <si>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</si>
  <si>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</si>
  <si>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</si>
  <si>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</si>
  <si>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</si>
  <si>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</si>
  <si>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</si>
  <si>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</si>
  <si>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</si>
  <si>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</si>
  <si>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</si>
  <si>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</si>
  <si>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</si>
  <si>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</si>
  <si>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</si>
  <si>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</si>
  <si>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</si>
  <si>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</si>
  <si>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</si>
  <si>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</si>
  <si>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</si>
  <si>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</si>
  <si>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</si>
  <si>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</si>
  <si>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</si>
  <si>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</si>
  <si>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</si>
  <si>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</si>
  <si>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</si>
  <si>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</si>
  <si>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</si>
  <si>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</si>
  <si>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</si>
  <si>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</si>
  <si>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</si>
  <si>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</si>
  <si>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</si>
  <si>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</si>
  <si>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</si>
  <si>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</si>
  <si>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</si>
  <si>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</si>
  <si>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</si>
  <si>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</si>
  <si>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</si>
  <si>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</si>
  <si>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</si>
  <si>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</si>
  <si>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</si>
  <si>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</si>
  <si>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</si>
  <si>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</si>
  <si>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</si>
  <si>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</si>
  <si>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</si>
  <si>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</si>
  <si>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</si>
  <si>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</si>
  <si>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</si>
  <si>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</si>
  <si>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</si>
  <si>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</si>
  <si>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</si>
  <si>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</si>
  <si>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</si>
  <si>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</si>
  <si>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</si>
  <si>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</si>
  <si>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</si>
  <si>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</si>
  <si>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</si>
  <si>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</si>
  <si>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</si>
  <si>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</si>
  <si>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</si>
  <si>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</si>
  <si>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</si>
  <si>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</si>
  <si>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</si>
  <si>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</si>
  <si>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</si>
  <si>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</si>
  <si>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</si>
  <si>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</si>
  <si>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</si>
  <si>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</si>
  <si>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</si>
  <si>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</si>
  <si>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</si>
  <si>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</si>
  <si>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</si>
  <si>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</si>
  <si>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</si>
  <si>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</si>
  <si>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</si>
  <si>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</si>
  <si>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</si>
  <si>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</si>
  <si>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</si>
  <si>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</si>
  <si>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</si>
  <si>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</si>
  <si>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</si>
  <si>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</si>
  <si>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</si>
  <si>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</si>
  <si>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</si>
  <si>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</si>
  <si>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</si>
  <si>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</si>
  <si>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</si>
  <si>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</si>
  <si>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</si>
  <si>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</si>
  <si>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</si>
  <si>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</si>
  <si>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</si>
  <si>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</si>
  <si>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</si>
  <si>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</si>
  <si>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</si>
  <si>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</si>
  <si>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</si>
  <si>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</si>
  <si>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</si>
  <si>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</si>
  <si>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</si>
  <si>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</si>
  <si>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</si>
  <si>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</si>
  <si>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</si>
  <si>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</si>
  <si>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</si>
  <si>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</si>
  <si>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</si>
  <si>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</si>
  <si>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</si>
  <si>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</si>
  <si>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</si>
  <si>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</si>
  <si>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</si>
  <si>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</si>
  <si>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</si>
  <si>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</si>
  <si>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</si>
  <si>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</si>
  <si>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</si>
  <si>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</si>
  <si>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</si>
  <si>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</si>
  <si>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</si>
  <si>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</si>
  <si>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</si>
  <si>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</si>
  <si>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</si>
  <si>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</si>
  <si>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</si>
  <si>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</si>
  <si>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</si>
  <si>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</si>
  <si>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</si>
  <si>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</si>
  <si>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</si>
  <si>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</si>
  <si>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</si>
  <si>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</si>
  <si>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</si>
  <si>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</si>
  <si>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</si>
  <si>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</si>
  <si>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</si>
  <si>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</si>
  <si>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</si>
  <si>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</si>
  <si>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</si>
  <si>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</si>
  <si>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</si>
  <si>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</si>
  <si>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</si>
  <si>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</si>
  <si>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</si>
  <si>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</si>
  <si>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</si>
  <si>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</si>
  <si>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</si>
  <si>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</si>
  <si>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</si>
  <si>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</si>
  <si>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</si>
  <si>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</si>
  <si>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</si>
  <si>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</si>
  <si>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</si>
  <si>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</si>
  <si>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</si>
  <si>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</si>
  <si>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</si>
  <si>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</si>
  <si>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</si>
  <si>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</si>
  <si>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</si>
  <si>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</si>
  <si>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</si>
  <si>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</si>
  <si>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</si>
  <si>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</si>
  <si>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</si>
  <si>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</si>
  <si>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</si>
  <si>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</si>
  <si>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</si>
  <si>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</si>
  <si>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</si>
  <si>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</si>
  <si>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</si>
  <si>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</si>
  <si>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</si>
  <si>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</si>
  <si>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</si>
  <si>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</si>
  <si>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</si>
  <si>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</si>
  <si>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</si>
  <si>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</si>
  <si>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</si>
  <si>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</si>
  <si>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</si>
  <si>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</si>
  <si>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</si>
  <si>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</si>
  <si>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</si>
  <si>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</si>
  <si>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</si>
  <si>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</si>
  <si>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</si>
  <si>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</si>
  <si>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</si>
  <si>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</si>
  <si>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</si>
  <si>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</si>
  <si>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</si>
  <si>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</si>
  <si>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</si>
  <si>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</si>
  <si>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</si>
  <si>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</si>
  <si>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</si>
  <si>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</si>
  <si>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</si>
  <si>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</si>
  <si>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</si>
  <si>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</si>
  <si>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</si>
  <si>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</si>
  <si>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</si>
  <si>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</si>
  <si>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</si>
  <si>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</si>
  <si>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</si>
  <si>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</si>
  <si>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</si>
  <si>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</si>
  <si>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</si>
  <si>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</si>
  <si>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</si>
  <si>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</si>
  <si>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</si>
  <si>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</si>
  <si>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</si>
  <si>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</si>
  <si>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</si>
  <si>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</si>
  <si>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</si>
  <si>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</si>
  <si>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</si>
  <si>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</si>
  <si>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</si>
  <si>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</si>
  <si>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</si>
  <si>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</si>
  <si>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</si>
  <si>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</si>
  <si>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</si>
  <si>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</si>
  <si>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</si>
  <si>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</si>
  <si>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</si>
  <si>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</si>
  <si>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</si>
  <si>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</si>
  <si>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</si>
  <si>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</si>
  <si>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</si>
  <si>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</si>
  <si>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</si>
  <si>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</si>
  <si>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</si>
  <si>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</si>
  <si>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</si>
  <si>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</si>
  <si>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</si>
  <si>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</si>
  <si>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</si>
  <si>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</si>
  <si>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</si>
  <si>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</si>
  <si>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</si>
  <si>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</si>
  <si>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</si>
  <si>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</si>
  <si>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</si>
  <si>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</si>
  <si>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</si>
  <si>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</si>
  <si>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</si>
  <si>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</si>
  <si>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</si>
  <si>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</si>
  <si>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</si>
  <si>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</si>
  <si>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</si>
  <si>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</si>
  <si>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</si>
  <si>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</si>
  <si>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</si>
  <si>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</si>
  <si>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</si>
  <si>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</si>
  <si>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</si>
  <si>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</si>
  <si>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</si>
  <si>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</si>
  <si>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</si>
  <si>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</si>
  <si>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</si>
  <si>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</si>
  <si>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</si>
  <si>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</si>
  <si>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</si>
  <si>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</si>
  <si>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</si>
  <si>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</si>
  <si>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</si>
  <si>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</si>
  <si>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</si>
  <si>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</si>
  <si>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</si>
  <si>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</si>
  <si>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</si>
  <si>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</si>
  <si>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</si>
  <si>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</si>
  <si>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</si>
  <si>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</si>
  <si>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</si>
  <si>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</si>
  <si>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</si>
  <si>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</si>
  <si>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</si>
  <si>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</si>
  <si>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</si>
  <si>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</si>
  <si>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</si>
  <si>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</si>
  <si>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</si>
  <si>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</si>
  <si>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</si>
  <si>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</si>
  <si>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</si>
  <si>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</si>
  <si>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</si>
  <si>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</si>
  <si>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</si>
  <si>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</si>
  <si>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</si>
  <si>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</si>
  <si>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</si>
  <si>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</si>
  <si>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</si>
  <si>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</si>
  <si>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</si>
  <si>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</si>
  <si>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</si>
  <si>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</si>
  <si>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</si>
  <si>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</si>
  <si>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</si>
  <si>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</si>
  <si>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</si>
  <si>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</si>
  <si>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</si>
  <si>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</si>
  <si>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</si>
  <si>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</si>
  <si>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</si>
  <si>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</si>
  <si>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</si>
  <si>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</si>
  <si>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</si>
  <si>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</si>
  <si>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</si>
  <si>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</si>
  <si>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</si>
  <si>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</si>
  <si>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</si>
  <si>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</si>
  <si>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</si>
  <si>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</si>
  <si>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</si>
  <si>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</si>
  <si>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</si>
  <si>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</si>
  <si>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</si>
  <si>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</si>
  <si>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</si>
  <si>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</si>
  <si>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</si>
  <si>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</si>
  <si>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</si>
  <si>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</si>
  <si>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</si>
  <si>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</si>
  <si>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</si>
  <si>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</si>
  <si>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</si>
  <si>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</si>
  <si>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</si>
  <si>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</si>
  <si>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</si>
  <si>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</si>
  <si>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</si>
  <si>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</si>
  <si>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</si>
  <si>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</si>
  <si>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</si>
  <si>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</si>
  <si>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</si>
  <si>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</si>
  <si>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</si>
  <si>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</si>
  <si>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</si>
  <si>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</si>
  <si>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</si>
  <si>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</si>
  <si>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</si>
  <si>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</si>
  <si>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</si>
  <si>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</si>
  <si>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</si>
  <si>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</si>
  <si>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</si>
  <si>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</si>
  <si>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</si>
  <si>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</si>
  <si>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</si>
  <si>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</si>
  <si>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</si>
  <si>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</si>
  <si>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</si>
  <si>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</si>
  <si>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</si>
  <si>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</si>
  <si>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</si>
  <si>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</si>
  <si>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</si>
  <si>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</si>
  <si>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</si>
  <si>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</si>
  <si>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</si>
  <si>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</si>
  <si>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</si>
  <si>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</si>
  <si>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</si>
  <si>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</si>
  <si>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</si>
  <si>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</si>
  <si>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</si>
  <si>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</si>
  <si>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</si>
  <si>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</si>
  <si>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</si>
  <si>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</si>
  <si>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</si>
  <si>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</si>
  <si>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</si>
  <si>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</si>
  <si>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</si>
  <si>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</si>
  <si>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</si>
  <si>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</si>
  <si>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</si>
  <si>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</si>
  <si>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</si>
  <si>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</si>
  <si>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</si>
  <si>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</si>
  <si>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</si>
  <si>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</si>
  <si>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</si>
  <si>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</si>
  <si>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</si>
  <si>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</si>
  <si>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</si>
  <si>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</si>
  <si>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</si>
  <si>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</si>
  <si>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</si>
  <si>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</si>
  <si>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</si>
  <si>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</si>
  <si>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</si>
  <si>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</si>
  <si>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</si>
  <si>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</si>
  <si>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</si>
  <si>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</si>
  <si>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</si>
  <si>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</si>
  <si>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</si>
  <si>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</si>
  <si>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</si>
  <si>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</si>
  <si>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</si>
  <si>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</si>
  <si>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</si>
  <si>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</si>
  <si>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</si>
  <si>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</si>
  <si>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</si>
  <si>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</si>
  <si>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</si>
  <si>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</si>
  <si>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</si>
  <si>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</si>
  <si>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</si>
  <si>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</si>
  <si>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</si>
  <si>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</si>
  <si>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</si>
  <si>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</si>
  <si>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</si>
  <si>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</si>
  <si>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</si>
  <si>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</si>
  <si>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</si>
  <si>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</si>
  <si>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</si>
  <si>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</si>
  <si>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</si>
  <si>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</si>
  <si>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</si>
  <si>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</si>
  <si>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</si>
  <si>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</si>
  <si>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</si>
  <si>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</si>
  <si>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</si>
  <si>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</si>
  <si>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</si>
  <si>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</si>
  <si>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</si>
  <si>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</si>
  <si>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</si>
  <si>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</si>
  <si>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</si>
  <si>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</si>
  <si>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</si>
  <si>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</si>
  <si>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</si>
  <si>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</si>
  <si>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</si>
  <si>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</si>
  <si>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</si>
  <si>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</si>
  <si>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</si>
  <si>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</si>
  <si>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</si>
  <si>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</si>
  <si>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</si>
  <si>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</si>
  <si>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</si>
  <si>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</si>
  <si>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</si>
  <si>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</si>
  <si>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</si>
  <si>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</si>
  <si>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</si>
  <si>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</si>
  <si>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</si>
  <si>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</si>
  <si>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</si>
  <si>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</si>
  <si>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</si>
  <si>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</si>
  <si>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</si>
  <si>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</si>
  <si>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</si>
  <si>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</si>
  <si>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</si>
  <si>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</si>
  <si>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</si>
  <si>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</si>
  <si>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</si>
  <si>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</si>
  <si>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</si>
  <si>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</si>
  <si>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</si>
  <si>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</si>
  <si>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</si>
  <si>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</si>
  <si>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</si>
  <si>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</si>
  <si>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</si>
  <si>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</si>
  <si>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</si>
  <si>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</si>
  <si>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</si>
  <si>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</si>
  <si>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</si>
  <si>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</si>
  <si>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</si>
  <si>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</si>
  <si>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</si>
  <si>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</si>
  <si>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</si>
  <si>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</si>
  <si>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</si>
  <si>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</si>
  <si>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</si>
  <si>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</si>
  <si>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</si>
  <si>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</si>
  <si>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</si>
  <si>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</si>
  <si>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</si>
  <si>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</si>
  <si>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</si>
  <si>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</si>
  <si>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</si>
  <si>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</si>
  <si>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</si>
  <si>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</si>
  <si>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</si>
  <si>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</si>
  <si>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</si>
  <si>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</si>
  <si>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</si>
  <si>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</si>
  <si>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</si>
  <si>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</si>
  <si>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</si>
  <si>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</si>
  <si>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</si>
  <si>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</si>
  <si>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</si>
  <si>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</si>
  <si>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</si>
  <si>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</si>
  <si>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</si>
  <si>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</si>
  <si>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</si>
  <si>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</si>
  <si>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</si>
  <si>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</si>
  <si>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</si>
  <si>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</si>
  <si>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</si>
  <si>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</si>
  <si>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</si>
  <si>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</si>
  <si>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</si>
  <si>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</si>
  <si>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</si>
  <si>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</si>
  <si>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</si>
  <si>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</si>
  <si>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</si>
  <si>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</si>
  <si>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</si>
  <si>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</si>
  <si>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</si>
  <si>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</si>
  <si>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</si>
  <si>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</si>
  <si>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</si>
  <si>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</si>
  <si>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</si>
  <si>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</si>
  <si>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</si>
  <si>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</si>
  <si>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</si>
  <si>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</si>
  <si>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</si>
  <si>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</si>
  <si>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</si>
  <si>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</si>
  <si>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</si>
  <si>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</si>
  <si>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</si>
  <si>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</si>
  <si>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</si>
  <si>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</si>
  <si>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</si>
  <si>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</si>
  <si>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</si>
  <si>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</si>
  <si>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</si>
  <si>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</si>
  <si>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</si>
  <si>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</si>
  <si>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</si>
  <si>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</si>
  <si>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</si>
  <si>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</si>
  <si>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</si>
  <si>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</si>
  <si>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</si>
  <si>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</si>
  <si>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</si>
  <si>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</si>
  <si>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</si>
  <si>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</si>
  <si>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</si>
  <si>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</si>
  <si>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</si>
  <si>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</si>
  <si>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</si>
  <si>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</si>
  <si>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</si>
  <si>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</si>
  <si>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</si>
  <si>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</si>
  <si>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</si>
  <si>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</si>
  <si>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</si>
  <si>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</si>
  <si>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</si>
  <si>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</si>
  <si>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</si>
  <si>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</si>
  <si>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</si>
  <si>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</si>
  <si>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</si>
  <si>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</si>
  <si>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</si>
  <si>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</si>
  <si>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</si>
  <si>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</si>
  <si>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</si>
  <si>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</si>
  <si>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</si>
  <si>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</si>
  <si>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</si>
  <si>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</si>
  <si>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</si>
  <si>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</si>
  <si>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</si>
  <si>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</si>
  <si>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</si>
  <si>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</si>
  <si>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</si>
  <si>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</si>
  <si>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</si>
  <si>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</si>
  <si>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</si>
  <si>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</si>
  <si>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</si>
  <si>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</si>
  <si>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</si>
  <si>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</si>
  <si>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</si>
  <si>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</si>
  <si>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</si>
  <si>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</si>
  <si>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</si>
  <si>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</si>
  <si>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</si>
  <si>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</si>
  <si>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</si>
  <si>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</si>
  <si>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</si>
  <si>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</si>
  <si>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</si>
  <si>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</si>
  <si>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</si>
  <si>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</si>
  <si>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</si>
  <si>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</si>
  <si>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</si>
  <si>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</si>
  <si>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</si>
  <si>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</si>
  <si>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</si>
  <si>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</si>
  <si>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</si>
  <si>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</si>
  <si>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</si>
  <si>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</si>
  <si>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</si>
  <si>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</si>
  <si>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</si>
  <si>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</si>
  <si>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</si>
  <si>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</si>
  <si>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</si>
  <si>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</si>
  <si>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</si>
  <si>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</si>
  <si>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</si>
  <si>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</si>
  <si>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</si>
  <si>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</si>
  <si>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</si>
  <si>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</si>
  <si>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</si>
  <si>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</si>
  <si>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</si>
  <si>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</si>
  <si>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</si>
  <si>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</si>
  <si>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</si>
  <si>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</si>
  <si>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</si>
  <si>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</si>
  <si>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</si>
  <si>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</si>
  <si>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</si>
  <si>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</si>
  <si>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</si>
  <si>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</si>
  <si>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</si>
  <si>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</si>
  <si>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</si>
  <si>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</si>
  <si>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</si>
  <si>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</si>
  <si>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</si>
  <si>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</si>
  <si>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</si>
  <si>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</si>
  <si>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</si>
  <si>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</si>
  <si>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</si>
  <si>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</si>
  <si>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</si>
  <si>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</si>
  <si>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</si>
  <si>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</si>
  <si>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</si>
  <si>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</si>
  <si>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</si>
  <si>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</si>
  <si>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</si>
  <si>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</si>
  <si>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</si>
  <si>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</si>
  <si>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</si>
  <si>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</si>
  <si>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</si>
  <si>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</si>
  <si>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</si>
  <si>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</si>
  <si>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</si>
  <si>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</si>
  <si>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</si>
  <si>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</si>
  <si>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</si>
  <si>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</si>
  <si>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</si>
  <si>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</si>
  <si>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</si>
  <si>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</si>
  <si>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</si>
  <si>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</si>
  <si>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</si>
  <si>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</si>
  <si>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</si>
  <si>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</si>
  <si>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</si>
  <si>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</si>
  <si>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</si>
  <si>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</si>
  <si>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</si>
  <si>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</si>
  <si>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</si>
  <si>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</si>
  <si>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</si>
  <si>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</si>
  <si>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</si>
  <si>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</si>
  <si>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</si>
  <si>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</si>
  <si>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</si>
  <si>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</si>
  <si>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</si>
  <si>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</si>
  <si>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</si>
  <si>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</si>
  <si>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</si>
  <si>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</si>
  <si>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</si>
  <si>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</si>
  <si>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</si>
  <si>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</si>
  <si>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</si>
  <si>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</si>
  <si>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</si>
  <si>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</si>
  <si>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</si>
  <si>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</si>
  <si>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</si>
  <si>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</si>
  <si>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</si>
  <si>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</si>
  <si>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</si>
  <si>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</si>
  <si>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</si>
  <si>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</si>
  <si>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</si>
  <si>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</si>
  <si>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</si>
  <si>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</si>
  <si>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</si>
  <si>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</si>
  <si>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</si>
  <si>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</si>
  <si>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</si>
  <si>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</si>
  <si>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</si>
  <si>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</si>
  <si>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</si>
  <si>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</si>
  <si>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</si>
  <si>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</si>
  <si>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</si>
  <si>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</si>
  <si>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</si>
  <si>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</si>
  <si>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</si>
  <si>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</si>
  <si>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</si>
  <si>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</si>
  <si>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</si>
  <si>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</si>
  <si>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</si>
  <si>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</si>
  <si>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</si>
  <si>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</si>
  <si>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</si>
  <si>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</si>
  <si>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</si>
  <si>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</si>
  <si>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</si>
  <si>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</si>
  <si>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</si>
  <si>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</si>
  <si>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</si>
  <si>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</si>
  <si>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</si>
  <si>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</si>
  <si>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</si>
  <si>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</si>
  <si>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</si>
  <si>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</si>
  <si>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</si>
  <si>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</si>
  <si>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</si>
  <si>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</si>
  <si>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</si>
  <si>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</si>
  <si>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</si>
  <si>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</si>
  <si>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</si>
  <si>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</si>
  <si>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</si>
  <si>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</si>
  <si>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</si>
  <si>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</si>
  <si>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</si>
  <si>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</si>
  <si>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</si>
  <si>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</si>
  <si>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</si>
  <si>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</si>
  <si>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</si>
  <si>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</si>
  <si>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</si>
  <si>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</si>
  <si>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</si>
  <si>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</si>
  <si>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</si>
  <si>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</si>
  <si>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</si>
  <si>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</si>
  <si>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</si>
  <si>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</si>
  <si>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</si>
  <si>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</si>
  <si>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</si>
  <si>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</si>
  <si>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</si>
  <si>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</si>
  <si>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</si>
  <si>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</si>
  <si>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</si>
  <si>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</si>
  <si>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</si>
  <si>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</si>
  <si>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</si>
  <si>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</si>
  <si>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</si>
  <si>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</si>
  <si>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</si>
  <si>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</si>
  <si>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</si>
  <si>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</si>
  <si>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</si>
  <si>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</si>
  <si>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</si>
  <si>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</si>
  <si>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</si>
  <si>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</si>
  <si>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</si>
  <si>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</si>
  <si>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</si>
  <si>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</si>
  <si>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</si>
  <si>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</si>
  <si>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</si>
  <si>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</si>
  <si>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</si>
  <si>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</si>
  <si>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</si>
  <si>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</si>
  <si>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</si>
  <si>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</si>
  <si>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</si>
  <si>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</si>
  <si>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</si>
  <si>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</si>
  <si>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</si>
  <si>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</si>
  <si>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</si>
  <si>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</si>
  <si>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</si>
  <si>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</si>
  <si>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</si>
  <si>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</si>
  <si>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</si>
  <si>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</si>
  <si>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</si>
  <si>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</si>
  <si>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</si>
  <si>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</si>
  <si>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</si>
  <si>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</si>
  <si>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</si>
  <si>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</si>
  <si>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</si>
  <si>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</si>
  <si>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</si>
  <si>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</si>
  <si>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</si>
  <si>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</si>
  <si>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</si>
  <si>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</si>
  <si>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</si>
  <si>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</si>
  <si>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</si>
  <si>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</si>
  <si>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</si>
  <si>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</si>
  <si>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</si>
  <si>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</si>
  <si>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</si>
  <si>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</si>
  <si>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</si>
  <si>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</si>
  <si>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</si>
  <si>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</si>
  <si>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</si>
  <si>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</si>
  <si>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</si>
  <si>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</si>
  <si>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</si>
  <si>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</si>
  <si>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</si>
  <si>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</si>
  <si>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</si>
  <si>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</si>
  <si>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</si>
  <si>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</si>
  <si>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</si>
  <si>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</si>
  <si>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</si>
  <si>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</si>
  <si>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</si>
  <si>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</si>
  <si>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</si>
  <si>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</si>
  <si>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</si>
  <si>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</si>
  <si>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</si>
  <si>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</si>
  <si>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</si>
  <si>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</si>
  <si>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</si>
  <si>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</si>
  <si>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</si>
  <si>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</si>
  <si>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</si>
  <si>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</si>
  <si>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</si>
  <si>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</si>
  <si>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</si>
  <si>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</si>
  <si>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</si>
  <si>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</si>
  <si>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</si>
  <si>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</si>
  <si>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</si>
  <si>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</si>
  <si>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</si>
  <si>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</si>
  <si>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</si>
  <si>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</si>
  <si>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</si>
  <si>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</si>
  <si>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</si>
  <si>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</si>
  <si>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</si>
  <si>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</si>
  <si>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</si>
  <si>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</si>
  <si>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</si>
  <si>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</si>
  <si>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</si>
  <si>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</si>
  <si>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</si>
  <si>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</si>
  <si>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</si>
  <si>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</si>
  <si>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</si>
  <si>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</si>
  <si>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</si>
  <si>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</si>
  <si>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</si>
  <si>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</si>
  <si>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</si>
  <si>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</si>
  <si>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</si>
  <si>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</si>
  <si>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</si>
  <si>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</si>
  <si>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</si>
  <si>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</si>
  <si>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</si>
  <si>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</si>
  <si>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</si>
  <si>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</si>
  <si>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</si>
  <si>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</si>
  <si>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</si>
  <si>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</si>
  <si>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</si>
  <si>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</si>
  <si>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</si>
  <si>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</si>
  <si>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</si>
  <si>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</si>
  <si>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</si>
  <si>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</si>
  <si>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</si>
  <si>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</si>
  <si>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</si>
  <si>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</si>
  <si>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</si>
  <si>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</si>
  <si>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</si>
  <si>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</si>
  <si>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</si>
  <si>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</si>
  <si>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</si>
  <si>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</si>
  <si>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</si>
  <si>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</si>
  <si>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</si>
  <si>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</si>
  <si>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</si>
  <si>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</si>
  <si>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</si>
  <si>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</si>
  <si>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</si>
  <si>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</si>
  <si>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</si>
  <si>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</si>
  <si>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</si>
  <si>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</si>
  <si>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</si>
  <si>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</si>
  <si>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</si>
  <si>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</si>
  <si>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</si>
  <si>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</si>
  <si>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</si>
  <si>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</si>
  <si>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</si>
  <si>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</si>
  <si>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</si>
  <si>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</si>
  <si>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</si>
  <si>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</si>
  <si>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</si>
  <si>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</si>
  <si>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</si>
  <si>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</si>
  <si>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</si>
  <si>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</si>
  <si>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</si>
  <si>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</si>
  <si>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</si>
  <si>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</si>
  <si>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</si>
  <si>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</si>
  <si>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</si>
  <si>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</si>
  <si>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</si>
  <si>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</si>
  <si>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</si>
  <si>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</si>
  <si>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</si>
  <si>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</si>
  <si>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</si>
  <si>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</si>
  <si>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</si>
  <si>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</si>
  <si>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</si>
  <si>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</si>
  <si>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</si>
  <si>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</si>
  <si>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</si>
  <si>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</si>
  <si>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</si>
  <si>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</si>
  <si>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</si>
  <si>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</si>
  <si>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</si>
  <si>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</si>
  <si>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</si>
  <si>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</si>
  <si>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</si>
  <si>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</si>
  <si>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</si>
  <si>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</si>
  <si>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</si>
  <si>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</si>
  <si>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</si>
  <si>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</si>
  <si>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</si>
  <si>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</si>
  <si>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</si>
  <si>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</si>
  <si>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</si>
  <si>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</si>
  <si>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</si>
  <si>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</si>
  <si>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</si>
  <si>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</si>
  <si>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</si>
  <si>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</si>
  <si>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</si>
  <si>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</si>
  <si>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</si>
  <si>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</si>
  <si>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</si>
  <si>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</si>
  <si>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</si>
  <si>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</si>
  <si>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</si>
  <si>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</si>
  <si>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</si>
  <si>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</si>
  <si>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</si>
  <si>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</si>
  <si>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</si>
  <si>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</si>
  <si>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</si>
  <si>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</si>
  <si>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</si>
  <si>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</si>
  <si>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</si>
  <si>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</si>
  <si>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</si>
  <si>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</si>
  <si>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</si>
  <si>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</si>
  <si>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</si>
  <si>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</si>
  <si>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</si>
  <si>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</si>
  <si>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</si>
  <si>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</si>
  <si>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</si>
  <si>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</si>
  <si>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</si>
  <si>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</si>
  <si>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</si>
  <si>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</si>
  <si>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</si>
  <si>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</si>
  <si>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</si>
  <si>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</si>
  <si>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</si>
  <si>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</si>
  <si>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</si>
  <si>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</si>
  <si>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</si>
  <si>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</si>
  <si>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</si>
  <si>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</si>
  <si>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</si>
  <si>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</si>
  <si>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</si>
  <si>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</si>
  <si>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</si>
  <si>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</si>
  <si>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</si>
  <si>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</si>
  <si>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</si>
  <si>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</si>
  <si>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</si>
  <si>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</si>
  <si>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</si>
  <si>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</si>
  <si>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</si>
  <si>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</si>
  <si>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</si>
  <si>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</si>
  <si>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</si>
  <si>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</si>
  <si>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</si>
  <si>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</si>
  <si>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</si>
  <si>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</si>
  <si>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</si>
  <si>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</si>
  <si>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</si>
  <si>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</si>
  <si>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</si>
  <si>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</si>
  <si>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</si>
  <si>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</si>
  <si>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</si>
  <si>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</si>
  <si>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</si>
  <si>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</si>
  <si>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</si>
  <si>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</si>
  <si>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</si>
  <si>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</si>
  <si>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</si>
  <si>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</si>
  <si>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</si>
  <si>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</si>
  <si>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</si>
  <si>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</si>
  <si>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</si>
  <si>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</si>
  <si>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</si>
  <si>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</si>
  <si>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</si>
  <si>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</si>
  <si>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</si>
  <si>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</si>
  <si>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</si>
  <si>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</si>
  <si>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</si>
  <si>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</si>
  <si>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</si>
  <si>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</si>
  <si>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</si>
  <si>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</si>
  <si>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</si>
  <si>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</si>
  <si>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</si>
  <si>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</si>
  <si>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</si>
  <si>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</si>
  <si>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</si>
  <si>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</si>
  <si>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</si>
  <si>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</si>
  <si>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</si>
  <si>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</si>
  <si>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</si>
  <si>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</si>
  <si>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</si>
  <si>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</si>
  <si>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</si>
  <si>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</si>
  <si>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</si>
  <si>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</si>
  <si>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</si>
  <si>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</si>
  <si>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</si>
  <si>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</si>
  <si>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</si>
  <si>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</si>
  <si>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</si>
  <si>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</si>
  <si>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</si>
  <si>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</si>
  <si>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</si>
  <si>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</si>
  <si>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</si>
  <si>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</si>
  <si>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</si>
  <si>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</si>
  <si>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</si>
  <si>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</si>
  <si>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</si>
  <si>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</si>
  <si>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</si>
  <si>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</si>
  <si>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</si>
  <si>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</si>
  <si>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</si>
  <si>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</si>
  <si>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</si>
  <si>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</si>
  <si>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</si>
  <si>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</si>
  <si>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</si>
  <si>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</si>
  <si>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</si>
  <si>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</si>
  <si>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</si>
  <si>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</si>
  <si>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</si>
  <si>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</si>
  <si>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</si>
  <si>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</si>
  <si>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</si>
  <si>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</si>
  <si>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</si>
  <si>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</si>
  <si>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</si>
  <si>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</si>
  <si>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</si>
  <si>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</si>
  <si>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</si>
  <si>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</si>
  <si>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</si>
  <si>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</si>
  <si>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</si>
  <si>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</si>
  <si>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</si>
  <si>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</si>
  <si>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</si>
  <si>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</si>
  <si>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</si>
  <si>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</si>
  <si>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</si>
  <si>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</si>
  <si>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</si>
  <si>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</si>
  <si>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</si>
  <si>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</si>
  <si>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</si>
  <si>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</si>
  <si>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</si>
  <si>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</si>
  <si>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</si>
  <si>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</si>
  <si>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</si>
  <si>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</si>
  <si>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</si>
  <si>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</si>
  <si>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</si>
  <si>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</si>
  <si>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</si>
  <si>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</si>
  <si>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</si>
  <si>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</si>
  <si>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</si>
  <si>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</si>
  <si>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</si>
  <si>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</si>
  <si>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</si>
  <si>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</si>
  <si>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</si>
  <si>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</si>
  <si>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</si>
  <si>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</si>
  <si>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</si>
  <si>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</si>
  <si>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</si>
  <si>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</si>
  <si>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</si>
  <si>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</si>
  <si>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</si>
  <si>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</si>
  <si>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</si>
  <si>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</si>
  <si>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</si>
  <si>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</si>
  <si>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</si>
  <si>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</si>
  <si>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</si>
  <si>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</si>
  <si>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</si>
  <si>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</si>
  <si>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</si>
  <si>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</si>
  <si>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</si>
  <si>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</si>
  <si>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</si>
  <si>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</si>
  <si>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</si>
  <si>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</si>
  <si>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</si>
  <si>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</si>
  <si>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</si>
  <si>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</si>
  <si>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</si>
  <si>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</si>
  <si>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</si>
  <si>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</si>
  <si>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</si>
  <si>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</si>
  <si>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</si>
  <si>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</si>
  <si>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</si>
  <si>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</si>
  <si>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</si>
  <si>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</si>
  <si>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</si>
  <si>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</si>
  <si>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</si>
  <si>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</si>
  <si>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</si>
  <si>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</si>
  <si>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</si>
  <si>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</si>
  <si>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</si>
  <si>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</si>
  <si>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</si>
  <si>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</si>
  <si>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</si>
  <si>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</si>
  <si>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</si>
  <si>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</si>
  <si>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</si>
  <si>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</si>
  <si>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</si>
  <si>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</si>
  <si>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</si>
  <si>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</si>
  <si>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</si>
  <si>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</si>
  <si>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</si>
  <si>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</si>
  <si>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</si>
  <si>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</si>
  <si>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</si>
  <si>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</si>
  <si>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</si>
  <si>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</si>
  <si>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</si>
  <si>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</si>
  <si>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</si>
  <si>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</si>
  <si>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</si>
  <si>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</si>
  <si>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</si>
  <si>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</si>
  <si>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</si>
  <si>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</si>
  <si>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</si>
  <si>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</si>
  <si>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</si>
  <si>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</si>
  <si>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</si>
  <si>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</si>
  <si>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</si>
  <si>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</si>
  <si>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</si>
  <si>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</si>
  <si>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</si>
  <si>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</si>
  <si>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</si>
  <si>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</si>
  <si>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</si>
  <si>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</si>
  <si>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</si>
  <si>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</si>
  <si>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</si>
  <si>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</si>
  <si>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</si>
  <si>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</si>
  <si>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</si>
  <si>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</si>
  <si>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</si>
  <si>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</si>
  <si>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</si>
  <si>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</si>
  <si>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</si>
  <si>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</si>
  <si>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</si>
  <si>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</si>
  <si>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</si>
  <si>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</si>
  <si>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</si>
  <si>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</si>
  <si>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</si>
  <si>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</si>
  <si>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</si>
  <si>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</si>
  <si>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</si>
  <si>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</si>
  <si>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</si>
  <si>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</si>
  <si>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</si>
  <si>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</si>
  <si>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</si>
  <si>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</si>
  <si>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</si>
  <si>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</si>
  <si>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</si>
  <si>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</si>
  <si>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</si>
  <si>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</si>
  <si>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</si>
  <si>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</si>
  <si>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</si>
  <si>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</si>
  <si>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</si>
  <si>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</si>
  <si>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</si>
  <si>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</si>
  <si>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</si>
  <si>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</si>
  <si>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</si>
  <si>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</si>
  <si>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</si>
  <si>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</si>
  <si>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</si>
  <si>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</si>
  <si>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</si>
  <si>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</si>
  <si>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</si>
  <si>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</si>
  <si>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</si>
  <si>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</si>
  <si>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</si>
  <si>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</si>
  <si>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</si>
  <si>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</si>
  <si>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</si>
  <si>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</si>
  <si>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</si>
  <si>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</si>
  <si>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</si>
  <si>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</si>
  <si>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</si>
  <si>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</si>
  <si>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</si>
  <si>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</si>
  <si>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</si>
  <si>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</si>
  <si>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</si>
  <si>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</si>
  <si>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</si>
  <si>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</si>
  <si>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</si>
  <si>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</si>
  <si>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</si>
  <si>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</si>
  <si>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</si>
  <si>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</si>
  <si>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</si>
  <si>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</si>
  <si>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</si>
  <si>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</si>
  <si>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</si>
  <si>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</si>
  <si>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</si>
  <si>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</si>
  <si>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</si>
  <si>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</si>
  <si>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</si>
  <si>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</si>
  <si>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</si>
  <si>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</si>
  <si>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</si>
  <si>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</si>
  <si>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</si>
  <si>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</si>
  <si>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</si>
  <si>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</si>
  <si>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</si>
  <si>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</si>
  <si>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</si>
  <si>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</si>
  <si>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</si>
  <si>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</si>
  <si>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</si>
  <si>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</si>
  <si>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</si>
  <si>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</si>
  <si>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</si>
  <si>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</si>
  <si>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</si>
  <si>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</si>
  <si>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</si>
  <si>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</si>
  <si>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</si>
  <si>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</si>
  <si>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</si>
  <si>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</si>
  <si>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</si>
  <si>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</si>
  <si>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</si>
  <si>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</si>
  <si>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</si>
  <si>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</si>
  <si>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</si>
  <si>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</si>
  <si>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</si>
  <si>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</si>
  <si>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</si>
  <si>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</si>
  <si>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</si>
  <si>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</si>
  <si>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</si>
  <si>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</si>
  <si>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</si>
  <si>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</si>
  <si>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</si>
  <si>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</si>
  <si>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</si>
  <si>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</si>
  <si>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</si>
  <si>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</si>
  <si>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</si>
  <si>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</si>
  <si>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</si>
  <si>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</si>
  <si>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</si>
  <si>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</si>
  <si>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</si>
  <si>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</si>
  <si>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</si>
  <si>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</si>
  <si>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</si>
  <si>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</si>
  <si>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</si>
  <si>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</si>
  <si>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</si>
  <si>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</si>
  <si>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</si>
  <si>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</si>
  <si>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</si>
  <si>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</si>
  <si>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</si>
  <si>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</si>
  <si>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</si>
  <si>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</si>
  <si>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</si>
  <si>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</si>
  <si>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</si>
  <si>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</si>
  <si>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</si>
  <si>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</si>
  <si>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</si>
  <si>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</si>
  <si>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</si>
  <si>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</si>
  <si>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</si>
  <si>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</si>
  <si>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</si>
  <si>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</si>
  <si>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</si>
  <si>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</si>
  <si>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</si>
  <si>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</si>
  <si>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</si>
  <si>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</si>
  <si>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</si>
  <si>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</si>
  <si>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</si>
  <si>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</si>
  <si>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</si>
  <si>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</si>
  <si>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</si>
  <si>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</si>
  <si>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</si>
  <si>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</si>
  <si>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</si>
  <si>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</si>
  <si>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</si>
  <si>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</si>
  <si>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</si>
  <si>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</si>
  <si>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</si>
  <si>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</si>
  <si>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</si>
  <si>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</si>
  <si>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</si>
  <si>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</si>
  <si>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</si>
  <si>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</si>
  <si>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</si>
  <si>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</si>
  <si>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</si>
  <si>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</si>
  <si>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</si>
  <si>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</si>
  <si>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</si>
  <si>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</si>
  <si>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</si>
  <si>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</si>
  <si>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</si>
  <si>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</si>
  <si>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</si>
  <si>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</si>
  <si>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</si>
  <si>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</si>
  <si>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</si>
  <si>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</si>
  <si>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</si>
  <si>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</si>
  <si>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</si>
  <si>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</si>
  <si>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</si>
  <si>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</si>
  <si>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</si>
  <si>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</si>
  <si>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</si>
  <si>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</si>
  <si>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</si>
  <si>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</si>
  <si>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</si>
  <si>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</si>
  <si>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</si>
  <si>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</si>
  <si>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</si>
  <si>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</si>
  <si>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</si>
  <si>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</si>
  <si>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</si>
  <si>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</si>
  <si>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</si>
  <si>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</si>
  <si>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</si>
  <si>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</si>
  <si>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</si>
  <si>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</si>
  <si>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</si>
  <si>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</si>
  <si>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</si>
  <si>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</si>
  <si>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</si>
  <si>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</si>
  <si>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</si>
  <si>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</si>
  <si>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</si>
  <si>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</si>
  <si>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</si>
  <si>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</si>
  <si>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</si>
  <si>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</si>
  <si>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</si>
  <si>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</si>
  <si>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</si>
  <si>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</si>
  <si>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</si>
  <si>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</si>
  <si>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</si>
  <si>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</si>
  <si>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</si>
  <si>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</si>
  <si>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</si>
  <si>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</si>
  <si>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</si>
  <si>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</si>
  <si>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</si>
  <si>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</si>
  <si>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</si>
  <si>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</si>
  <si>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</si>
  <si>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</si>
  <si>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</si>
  <si>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</si>
  <si>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</si>
  <si>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</si>
  <si>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</si>
  <si>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</si>
  <si>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</si>
  <si>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</si>
  <si>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</si>
  <si>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</si>
  <si>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</si>
  <si>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</si>
  <si>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</si>
  <si>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</si>
  <si>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</si>
  <si>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</si>
  <si>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</si>
  <si>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</si>
  <si>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</si>
  <si>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</si>
  <si>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</si>
  <si>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</si>
  <si>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</si>
  <si>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</si>
  <si>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</si>
  <si>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</si>
  <si>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</si>
  <si>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</si>
  <si>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</si>
  <si>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</si>
  <si>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</si>
  <si>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</si>
  <si>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</si>
  <si>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</si>
  <si>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</si>
  <si>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</si>
  <si>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</si>
  <si>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</si>
  <si>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</si>
  <si>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</si>
  <si>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</si>
  <si>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</si>
  <si>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</si>
  <si>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</si>
  <si>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</si>
  <si>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</si>
  <si>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</si>
  <si>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</si>
  <si>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</si>
  <si>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</si>
  <si>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</si>
  <si>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</si>
  <si>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</si>
  <si>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</si>
  <si>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</si>
  <si>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</si>
  <si>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</si>
  <si>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</si>
  <si>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</si>
  <si>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</si>
  <si>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</si>
  <si>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</si>
  <si>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</si>
  <si>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</si>
  <si>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</si>
  <si>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</si>
  <si>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</si>
  <si>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</si>
  <si>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</si>
  <si>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</si>
  <si>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</si>
  <si>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</si>
  <si>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</si>
  <si>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</si>
  <si>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</si>
  <si>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</si>
  <si>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</si>
  <si>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</si>
  <si>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</si>
  <si>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</si>
  <si>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</si>
  <si>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</si>
  <si>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</si>
  <si>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</si>
  <si>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</si>
  <si>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</si>
  <si>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</si>
  <si>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</si>
  <si>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</si>
  <si>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</si>
  <si>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</si>
  <si>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</si>
  <si>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</si>
  <si>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</si>
  <si>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</si>
  <si>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</si>
  <si>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</si>
  <si>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</si>
  <si>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</si>
  <si>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</si>
  <si>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</si>
  <si>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</si>
  <si>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</si>
  <si>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</si>
  <si>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</si>
  <si>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</si>
  <si>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</si>
  <si>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</si>
  <si>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</si>
  <si>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</si>
  <si>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</si>
  <si>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</si>
  <si>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</si>
  <si>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</si>
  <si>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</si>
  <si>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</si>
  <si>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</si>
  <si>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</si>
  <si>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</si>
  <si>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</si>
  <si>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</si>
  <si>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</si>
  <si>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</si>
  <si>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</si>
  <si>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</si>
  <si>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</si>
  <si>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</si>
  <si>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</si>
  <si>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</si>
  <si>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</si>
  <si>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</si>
  <si>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</si>
  <si>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</si>
  <si>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</si>
  <si>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</si>
  <si>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</si>
  <si>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</si>
  <si>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</si>
  <si>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</si>
  <si>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</si>
  <si>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</si>
  <si>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</si>
  <si>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</si>
  <si>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</si>
  <si>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</si>
  <si>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</si>
  <si>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</si>
  <si>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</si>
  <si>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</si>
  <si>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</si>
  <si>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</si>
  <si>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</si>
  <si>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</si>
  <si>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</si>
  <si>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</si>
  <si>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</si>
  <si>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</si>
  <si>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</si>
  <si>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</si>
  <si>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</si>
  <si>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</si>
  <si>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</si>
  <si>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</si>
  <si>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</si>
  <si>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</si>
  <si>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</si>
  <si>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</si>
  <si>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</si>
  <si>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</si>
  <si>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</si>
  <si>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</si>
  <si>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</si>
  <si>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</si>
  <si>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</si>
  <si>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</si>
  <si>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</si>
  <si>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</si>
  <si>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</si>
  <si>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</si>
  <si>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</si>
  <si>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</si>
  <si>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</si>
  <si>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</si>
  <si>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</si>
  <si>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</si>
  <si>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</si>
  <si>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</si>
  <si>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</si>
  <si>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</si>
  <si>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</si>
  <si>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</si>
  <si>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</si>
  <si>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</si>
  <si>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</si>
  <si>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</si>
  <si>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</si>
  <si>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</si>
  <si>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</si>
  <si>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</si>
  <si>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</si>
  <si>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</si>
  <si>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</si>
  <si>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</si>
  <si>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</si>
  <si>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</si>
  <si>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</si>
  <si>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</si>
  <si>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</si>
  <si>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</si>
  <si>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</si>
  <si>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</si>
  <si>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</si>
  <si>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</si>
  <si>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</si>
  <si>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</si>
  <si>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</si>
  <si>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</si>
  <si>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</si>
  <si>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</si>
  <si>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</si>
  <si>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</si>
  <si>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</si>
  <si>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</si>
  <si>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</si>
  <si>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</si>
  <si>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</si>
  <si>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</si>
  <si>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</si>
  <si>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</si>
  <si>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</si>
  <si>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</si>
  <si>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</si>
  <si>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</si>
  <si>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</si>
  <si>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</si>
  <si>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</si>
  <si>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</si>
  <si>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</si>
  <si>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</si>
  <si>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</si>
  <si>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</si>
  <si>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</si>
  <si>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</si>
  <si>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</si>
  <si>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</si>
  <si>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</si>
  <si>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</si>
  <si>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</si>
  <si>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</si>
  <si>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</si>
  <si>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</si>
  <si>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</si>
  <si>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</si>
  <si>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</si>
  <si>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</si>
  <si>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</si>
  <si>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</si>
  <si>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</si>
  <si>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</si>
  <si>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</si>
  <si>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</si>
  <si>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</si>
  <si>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</si>
  <si>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</si>
  <si>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</si>
  <si>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</si>
  <si>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</si>
  <si>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</si>
  <si>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</si>
  <si>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</si>
  <si>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</si>
  <si>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</si>
  <si>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</si>
  <si>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</si>
  <si>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</si>
  <si>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</si>
  <si>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</si>
  <si>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</si>
  <si>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</si>
  <si>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</si>
  <si>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</si>
  <si>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</si>
  <si>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</si>
  <si>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</si>
  <si>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</si>
  <si>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</si>
  <si>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</si>
  <si>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</si>
  <si>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</si>
  <si>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</si>
  <si>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</si>
  <si>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</si>
  <si>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</si>
  <si>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</si>
  <si>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</si>
  <si>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</si>
  <si>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</si>
  <si>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</si>
  <si>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</si>
  <si>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</si>
  <si>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</si>
  <si>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</si>
  <si>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</si>
  <si>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</si>
  <si>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</si>
  <si>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</si>
  <si>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</si>
  <si>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</si>
  <si>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</si>
  <si>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</si>
  <si>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</si>
  <si>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</si>
  <si>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</si>
  <si>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</si>
  <si>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</si>
  <si>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</si>
  <si>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</si>
  <si>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</si>
  <si>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</si>
  <si>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</si>
  <si>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</si>
  <si>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</si>
  <si>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</si>
  <si>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</si>
  <si>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</si>
  <si>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</si>
  <si>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</si>
  <si>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</si>
  <si>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</si>
  <si>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</si>
  <si>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</si>
  <si>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</si>
  <si>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</si>
  <si>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</si>
  <si>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</si>
  <si>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</si>
  <si>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</si>
  <si>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</si>
  <si>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</si>
  <si>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</si>
  <si>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</si>
  <si>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</si>
  <si>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</si>
  <si>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</si>
  <si>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</si>
  <si>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</si>
  <si>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</si>
  <si>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</si>
  <si>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</si>
  <si>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</si>
  <si>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</si>
  <si>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</si>
  <si>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</si>
  <si>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</si>
  <si>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</si>
  <si>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</si>
  <si>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</si>
  <si>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</si>
  <si>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</si>
  <si>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</si>
  <si>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</si>
  <si>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</si>
  <si>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</si>
  <si>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</si>
  <si>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</si>
  <si>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</si>
  <si>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</si>
  <si>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</si>
  <si>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</si>
  <si>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</si>
  <si>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</si>
  <si>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</si>
  <si>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</si>
  <si>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</si>
  <si>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</si>
  <si>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</si>
  <si>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</si>
  <si>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</si>
  <si>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</si>
  <si>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</si>
  <si>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</si>
  <si>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</si>
  <si>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</si>
  <si>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</si>
  <si>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</si>
  <si>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</si>
  <si>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</si>
  <si>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</si>
  <si>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</si>
  <si>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</si>
  <si>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</si>
  <si>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</si>
  <si>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</si>
  <si>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</si>
  <si>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</si>
  <si>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</si>
  <si>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</si>
  <si>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</si>
  <si>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</si>
  <si>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</si>
  <si>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</si>
  <si>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</si>
  <si>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</si>
  <si>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</si>
  <si>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</si>
  <si>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</si>
  <si>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</si>
  <si>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</si>
  <si>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</si>
  <si>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</si>
  <si>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</si>
  <si>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</si>
  <si>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</si>
  <si>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</si>
  <si>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</si>
  <si>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</si>
  <si>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</si>
  <si>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</si>
  <si>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</si>
  <si>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</si>
  <si>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</si>
  <si>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</si>
  <si>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</si>
  <si>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</si>
  <si>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</si>
  <si>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</si>
  <si>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</si>
  <si>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</si>
  <si>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</si>
  <si>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</si>
  <si>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</si>
  <si>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</si>
  <si>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</si>
  <si>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</si>
  <si>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</si>
  <si>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</si>
  <si>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</si>
  <si>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</si>
  <si>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</si>
  <si>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</si>
  <si>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</si>
  <si>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</si>
  <si>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</si>
  <si>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</si>
  <si>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</si>
  <si>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</si>
  <si>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</si>
  <si>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</si>
  <si>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</si>
  <si>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</si>
  <si>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</si>
  <si>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</si>
  <si>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</si>
  <si>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</si>
  <si>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</si>
  <si>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</si>
  <si>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</si>
  <si>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</si>
  <si>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</si>
  <si>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</si>
  <si>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</si>
  <si>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</si>
  <si>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</si>
  <si>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</si>
  <si>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</si>
  <si>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</si>
  <si>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</si>
  <si>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</si>
  <si>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</si>
  <si>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</si>
  <si>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</si>
  <si>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</si>
  <si>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</si>
  <si>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</si>
  <si>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</si>
  <si>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</si>
  <si>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</si>
  <si>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</si>
  <si>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</si>
  <si>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</si>
  <si>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</si>
  <si>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</si>
  <si>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</si>
  <si>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</si>
  <si>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</si>
  <si>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</si>
  <si>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</si>
  <si>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</si>
  <si>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</si>
  <si>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</si>
  <si>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</si>
  <si>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</si>
  <si>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</si>
  <si>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</si>
  <si>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</si>
  <si>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</si>
  <si>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</si>
  <si>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</si>
  <si>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</si>
  <si>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</si>
  <si>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</si>
  <si>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</si>
  <si>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</si>
  <si>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</si>
  <si>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</si>
  <si>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</si>
  <si>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</si>
  <si>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</si>
  <si>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</si>
  <si>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</si>
  <si>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</si>
  <si>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</si>
  <si>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</si>
  <si>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</si>
  <si>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</si>
  <si>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</si>
  <si>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</si>
  <si>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</si>
  <si>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</si>
  <si>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</si>
  <si>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</si>
  <si>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</si>
  <si>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</si>
  <si>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</si>
  <si>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</si>
  <si>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</si>
  <si>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</si>
  <si>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</si>
  <si>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</si>
  <si>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</si>
  <si>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</si>
  <si>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</si>
  <si>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</si>
  <si>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</si>
  <si>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</si>
  <si>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</si>
  <si>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</si>
  <si>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</si>
  <si>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</si>
  <si>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</si>
  <si>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</si>
  <si>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</si>
  <si>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</si>
  <si>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</si>
  <si>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</si>
  <si>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</si>
  <si>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</si>
  <si>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</si>
  <si>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</si>
  <si>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</si>
  <si>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</si>
  <si>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</si>
  <si>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</si>
  <si>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</si>
  <si>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</si>
  <si>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</si>
  <si>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</si>
  <si>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</si>
  <si>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</si>
  <si>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</si>
  <si>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</si>
  <si>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</si>
  <si>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</si>
  <si>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</si>
  <si>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</si>
  <si>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</si>
  <si>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</si>
  <si>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</si>
  <si>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</si>
  <si>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</si>
  <si>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</si>
  <si>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</si>
  <si>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</si>
  <si>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</si>
  <si>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</si>
  <si>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</si>
  <si>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</si>
  <si>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</si>
  <si>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</si>
  <si>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</si>
  <si>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</si>
  <si>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</si>
  <si>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</si>
  <si>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</si>
  <si>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</si>
  <si>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</si>
  <si>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</si>
  <si>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</si>
  <si>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</si>
  <si>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</si>
  <si>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</si>
  <si>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</si>
  <si>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</si>
  <si>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</si>
  <si>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</si>
  <si>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</si>
  <si>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</si>
  <si>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</si>
  <si>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</si>
  <si>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</si>
  <si>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</si>
  <si>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</si>
  <si>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</si>
  <si>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</si>
  <si>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</si>
  <si>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</si>
  <si>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</si>
  <si>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</si>
  <si>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</si>
  <si>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</si>
  <si>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</si>
  <si>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</si>
  <si>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</si>
  <si>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</si>
  <si>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</si>
  <si>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</si>
  <si>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</si>
  <si>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</si>
  <si>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</si>
  <si>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</si>
  <si>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</si>
  <si>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</si>
  <si>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</si>
  <si>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</si>
  <si>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</si>
  <si>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</si>
  <si>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</si>
  <si>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</si>
  <si>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</si>
  <si>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</si>
  <si>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</si>
  <si>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</si>
  <si>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</si>
  <si>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</si>
  <si>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</si>
  <si>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</si>
  <si>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</si>
  <si>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</si>
  <si>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</si>
  <si>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</si>
  <si>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</si>
  <si>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</si>
  <si>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</si>
  <si>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</si>
  <si>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</si>
  <si>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</si>
  <si>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</si>
  <si>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</si>
  <si>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</si>
  <si>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</si>
  <si>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</si>
  <si>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</si>
  <si>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</si>
  <si>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</si>
  <si>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</si>
  <si>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</si>
  <si>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</si>
  <si>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</si>
  <si>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</si>
  <si>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</si>
  <si>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</si>
  <si>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</si>
  <si>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</si>
  <si>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</si>
  <si>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</si>
  <si>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</si>
  <si>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</si>
  <si>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</si>
  <si>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</si>
  <si>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</si>
  <si>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</si>
  <si>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</si>
  <si>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</si>
  <si>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</si>
  <si>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</si>
  <si>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</si>
  <si>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</si>
  <si>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</si>
  <si>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</si>
  <si>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</si>
  <si>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</si>
  <si>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</si>
  <si>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</si>
  <si>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</si>
  <si>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</si>
  <si>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</si>
  <si>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</si>
  <si>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</si>
  <si>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</si>
  <si>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</si>
  <si>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</si>
  <si>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</si>
  <si>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</si>
  <si>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</si>
  <si>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</si>
  <si>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</si>
  <si>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</si>
  <si>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</si>
  <si>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</si>
  <si>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</si>
  <si>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</si>
  <si>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</si>
  <si>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</si>
  <si>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</si>
  <si>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</si>
  <si>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</si>
  <si>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</si>
  <si>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</si>
  <si>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</si>
  <si>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</si>
  <si>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</si>
  <si>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</si>
  <si>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</si>
  <si>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</si>
  <si>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</si>
  <si>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</si>
  <si>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</si>
  <si>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</si>
  <si>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</si>
  <si>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</si>
  <si>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</si>
  <si>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</si>
  <si>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</si>
  <si>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</si>
  <si>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</si>
  <si>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</si>
  <si>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</si>
  <si>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</si>
  <si>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</si>
  <si>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</si>
  <si>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</si>
  <si>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</si>
  <si>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</si>
  <si>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</si>
  <si>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</si>
  <si>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</si>
  <si>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</si>
  <si>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</si>
  <si>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</si>
  <si>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</si>
  <si>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</si>
  <si>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</si>
  <si>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</si>
  <si>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</si>
  <si>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</si>
  <si>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</si>
  <si>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</si>
  <si>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</si>
  <si>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</si>
  <si>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</si>
  <si>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</si>
  <si>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</si>
  <si>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</si>
  <si>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</si>
  <si>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</si>
  <si>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</si>
  <si>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</si>
  <si>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</si>
  <si>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</si>
  <si>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</si>
  <si>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</si>
  <si>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</si>
  <si>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</si>
  <si>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</si>
  <si>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</si>
  <si>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</si>
  <si>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</si>
  <si>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</si>
  <si>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</si>
  <si>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</si>
  <si>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</si>
  <si>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</si>
  <si>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</si>
  <si>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</si>
  <si>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</si>
  <si>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</si>
  <si>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</si>
  <si>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</si>
  <si>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</si>
  <si>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</si>
  <si>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</si>
  <si>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</si>
  <si>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</si>
  <si>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</si>
  <si>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</si>
  <si>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</si>
  <si>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</si>
  <si>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</si>
  <si>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</si>
  <si>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</si>
  <si>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</si>
  <si>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</si>
  <si>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</si>
  <si>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</si>
  <si>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</si>
  <si>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</si>
  <si>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</si>
  <si>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</si>
  <si>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</si>
  <si>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</si>
  <si>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</si>
  <si>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</si>
  <si>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</si>
  <si>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</si>
  <si>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</si>
  <si>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</si>
  <si>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</si>
  <si>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</si>
  <si>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</si>
  <si>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</si>
  <si>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</si>
  <si>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</si>
  <si>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</si>
  <si>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</si>
  <si>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</si>
  <si>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</si>
  <si>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</si>
  <si>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</si>
  <si>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</si>
  <si>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</si>
  <si>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</si>
  <si>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</si>
  <si>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</si>
  <si>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</si>
  <si>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</si>
  <si>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</si>
  <si>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</si>
  <si>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</si>
  <si>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</si>
  <si>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</si>
  <si>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</si>
  <si>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</si>
  <si>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</si>
  <si>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</si>
  <si>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</si>
  <si>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</si>
  <si>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</si>
  <si>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</si>
  <si>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</si>
  <si>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</si>
  <si>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</si>
  <si>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</si>
  <si>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</si>
  <si>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</si>
  <si>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</si>
  <si>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</si>
  <si>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</si>
  <si>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</si>
  <si>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</si>
  <si>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</si>
  <si>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</si>
  <si>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</si>
  <si>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</si>
  <si>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</si>
  <si>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</si>
  <si>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</si>
  <si>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</si>
  <si>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</si>
  <si>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</si>
  <si>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</si>
  <si>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</si>
  <si>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</si>
  <si>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</si>
  <si>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</si>
  <si>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</si>
  <si>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</si>
  <si>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</si>
  <si>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</si>
  <si>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</si>
  <si>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</si>
  <si>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</si>
  <si>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</si>
  <si>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</si>
  <si>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</si>
  <si>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</si>
  <si>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</si>
  <si>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</si>
  <si>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</si>
  <si>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</si>
  <si>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</si>
  <si>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</si>
  <si>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</si>
  <si>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</si>
  <si>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</si>
  <si>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</si>
  <si>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</si>
  <si>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</si>
  <si>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</si>
  <si>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</si>
  <si>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</si>
  <si>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</si>
  <si>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</si>
  <si>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</si>
  <si>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</si>
  <si>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</si>
  <si>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</si>
  <si>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</si>
  <si>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</si>
  <si>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</si>
  <si>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</si>
  <si>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</si>
  <si>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</si>
  <si>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</si>
  <si>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</si>
  <si>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</si>
  <si>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</si>
  <si>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</si>
  <si>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</si>
  <si>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</si>
  <si>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</si>
  <si>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</si>
  <si>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</si>
  <si>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</si>
  <si>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</si>
  <si>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</si>
  <si>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</si>
  <si>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</si>
  <si>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</si>
  <si>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</si>
  <si>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</si>
  <si>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</si>
  <si>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</si>
  <si>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</si>
  <si>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</si>
  <si>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</si>
  <si>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</si>
  <si>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</si>
  <si>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</si>
  <si>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</si>
  <si>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</si>
  <si>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</si>
  <si>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</si>
  <si>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</si>
  <si>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</si>
  <si>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</si>
  <si>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</si>
  <si>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</si>
  <si>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</si>
  <si>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</si>
  <si>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</si>
  <si>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</si>
  <si>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</si>
  <si>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</si>
  <si>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</si>
  <si>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</si>
  <si>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</si>
  <si>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</si>
  <si>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</si>
  <si>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</si>
  <si>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</si>
  <si>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</si>
  <si>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</si>
  <si>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</si>
  <si>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</si>
  <si>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</si>
  <si>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</si>
  <si>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</si>
  <si>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</si>
  <si>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</si>
  <si>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</si>
  <si>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</si>
  <si>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</si>
  <si>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</si>
  <si>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</si>
  <si>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</si>
  <si>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</si>
  <si>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</si>
  <si>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</si>
  <si>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</si>
  <si>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</si>
  <si>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</si>
  <si>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</si>
  <si>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</si>
  <si>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</si>
  <si>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</si>
  <si>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</si>
  <si>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</si>
  <si>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</si>
  <si>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</si>
  <si>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</si>
  <si>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</si>
  <si>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</si>
  <si>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</si>
  <si>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</si>
  <si>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</si>
  <si>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</si>
  <si>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</si>
  <si>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</si>
  <si>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</si>
  <si>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</si>
  <si>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</si>
  <si>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</si>
  <si>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</si>
  <si>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</si>
  <si>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</si>
  <si>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</si>
  <si>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</si>
  <si>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</si>
  <si>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</si>
  <si>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</si>
  <si>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</si>
  <si>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</si>
  <si>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</si>
  <si>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</si>
  <si>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</si>
  <si>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</si>
  <si>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</si>
  <si>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</si>
  <si>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</si>
  <si>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</si>
  <si>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</si>
  <si>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</si>
  <si>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</si>
  <si>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</si>
  <si>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</si>
  <si>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</si>
  <si>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</si>
  <si>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</si>
  <si>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</si>
  <si>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</si>
  <si>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</si>
  <si>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</si>
  <si>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</si>
  <si>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</si>
  <si>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</si>
  <si>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</si>
  <si>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</si>
  <si>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</si>
  <si>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</si>
  <si>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</si>
  <si>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</si>
  <si>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</si>
  <si>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</si>
  <si>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</si>
  <si>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</si>
  <si>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</si>
  <si>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</si>
  <si>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</si>
  <si>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</si>
  <si>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</si>
  <si>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</si>
  <si>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</si>
  <si>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</si>
  <si>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</si>
  <si>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</si>
  <si>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</si>
  <si>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</si>
  <si>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</si>
  <si>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</si>
  <si>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</si>
  <si>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</si>
  <si>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</si>
  <si>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</si>
  <si>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</si>
  <si>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</si>
  <si>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</si>
  <si>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</si>
  <si>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</si>
  <si>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</si>
  <si>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</si>
  <si>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</si>
  <si>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</si>
  <si>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</si>
  <si>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</si>
  <si>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</si>
  <si>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</si>
  <si>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</si>
  <si>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</si>
  <si>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</si>
  <si>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</si>
  <si>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</si>
  <si>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</si>
  <si>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</si>
  <si>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</si>
  <si>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</si>
  <si>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</si>
  <si>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</si>
  <si>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</si>
  <si>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</si>
  <si>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</si>
  <si>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</si>
  <si>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</si>
  <si>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</si>
  <si>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</si>
  <si>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</si>
  <si>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</si>
  <si>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</si>
  <si>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</si>
  <si>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</si>
  <si>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</si>
  <si>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</si>
  <si>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</si>
  <si>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</si>
  <si>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</si>
  <si>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</si>
  <si>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</si>
  <si>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</si>
  <si>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</si>
  <si>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</si>
  <si>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</si>
  <si>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</si>
  <si>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</si>
  <si>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</si>
  <si>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</si>
  <si>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</si>
  <si>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</si>
  <si>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</si>
  <si>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</si>
  <si>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</si>
  <si>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</si>
  <si>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</si>
  <si>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</si>
  <si>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</si>
  <si>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</si>
  <si>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</si>
  <si>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</si>
  <si>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</si>
  <si>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</si>
  <si>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</si>
  <si>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</si>
  <si>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</si>
  <si>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</si>
  <si>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</si>
  <si>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</si>
  <si>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</si>
  <si>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</si>
  <si>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</si>
  <si>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</si>
  <si>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</si>
  <si>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</si>
  <si>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</si>
  <si>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</si>
  <si>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</si>
  <si>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</si>
  <si>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</si>
  <si>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</si>
  <si>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</si>
  <si>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</si>
  <si>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</si>
  <si>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</si>
  <si>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</si>
  <si>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</si>
  <si>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</si>
  <si>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</si>
  <si>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</si>
  <si>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</si>
  <si>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</si>
  <si>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</si>
  <si>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</si>
  <si>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</si>
  <si>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</si>
  <si>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</si>
  <si>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</si>
  <si>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</si>
  <si>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</si>
  <si>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</si>
  <si>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</si>
  <si>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</si>
  <si>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</si>
  <si>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</si>
  <si>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</si>
  <si>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</si>
  <si>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</si>
  <si>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</si>
  <si>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</si>
  <si>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</si>
  <si>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</si>
  <si>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</si>
  <si>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</si>
  <si>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</si>
  <si>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</si>
  <si>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</si>
  <si>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</si>
  <si>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</si>
  <si>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</si>
  <si>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</si>
  <si>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</si>
  <si>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</si>
  <si>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</si>
  <si>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</si>
  <si>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</si>
  <si>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</si>
  <si>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</si>
  <si>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</si>
  <si>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</si>
  <si>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</si>
  <si>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</si>
  <si>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</si>
  <si>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</si>
  <si>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</si>
  <si>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</si>
  <si>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</si>
  <si>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</si>
  <si>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</si>
  <si>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</si>
  <si>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</si>
  <si>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</si>
  <si>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</si>
  <si>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</si>
  <si>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</si>
  <si>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</si>
  <si>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</si>
  <si>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</si>
  <si>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</si>
  <si>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</si>
  <si>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</si>
  <si>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</si>
  <si>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</si>
  <si>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</si>
  <si>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</si>
  <si>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</si>
  <si>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</si>
  <si>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</si>
  <si>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</si>
  <si>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</si>
  <si>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</si>
  <si>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</si>
  <si>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</si>
  <si>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</si>
  <si>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</si>
  <si>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</si>
  <si>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</si>
  <si>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</si>
  <si>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</si>
  <si>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</si>
  <si>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</si>
  <si>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</si>
  <si>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</si>
  <si>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</si>
  <si>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</si>
  <si>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</si>
  <si>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</si>
  <si>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</si>
  <si>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</si>
  <si>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</si>
  <si>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</si>
  <si>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</si>
  <si>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</si>
  <si>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</si>
  <si>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</si>
  <si>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</si>
  <si>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</si>
  <si>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</si>
  <si>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</si>
  <si>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</si>
  <si>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</si>
  <si>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</si>
  <si>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</si>
  <si>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</si>
  <si>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</si>
  <si>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</si>
  <si>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</si>
  <si>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</si>
  <si>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</si>
  <si>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</si>
  <si>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</si>
  <si>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</si>
  <si>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</si>
  <si>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</si>
  <si>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</si>
  <si>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</si>
  <si>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</si>
  <si>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</si>
  <si>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</si>
  <si>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</si>
  <si>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</si>
  <si>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</si>
  <si>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</si>
  <si>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</si>
  <si>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</si>
  <si>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</si>
  <si>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</si>
  <si>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</si>
  <si>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</si>
  <si>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</si>
  <si>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</si>
  <si>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</si>
  <si>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</si>
  <si>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</si>
  <si>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</si>
  <si>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</si>
  <si>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</si>
  <si>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</si>
  <si>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</si>
  <si>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</si>
  <si>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</si>
  <si>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</si>
  <si>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</si>
  <si>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</si>
  <si>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</si>
  <si>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</si>
  <si>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</si>
  <si>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</si>
  <si>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</si>
  <si>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</si>
  <si>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</si>
  <si>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</si>
  <si>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</si>
  <si>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</si>
  <si>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</si>
  <si>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</si>
  <si>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</si>
  <si>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</si>
  <si>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</si>
  <si>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</si>
  <si>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</si>
  <si>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</si>
  <si>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</si>
  <si>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</si>
  <si>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</si>
  <si>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</si>
  <si>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</si>
  <si>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</si>
  <si>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</si>
  <si>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</si>
  <si>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</si>
  <si>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</si>
  <si>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</si>
  <si>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</si>
  <si>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</si>
  <si>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</si>
  <si>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</si>
  <si>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</si>
  <si>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</si>
  <si>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</si>
  <si>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</si>
  <si>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</si>
  <si>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</si>
  <si>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</si>
  <si>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</si>
  <si>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</si>
  <si>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</si>
  <si>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</si>
  <si>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</si>
  <si>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</si>
  <si>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</si>
  <si>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</si>
  <si>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</si>
  <si>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</si>
  <si>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</si>
  <si>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</si>
  <si>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</si>
  <si>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</si>
  <si>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</si>
  <si>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</si>
  <si>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</si>
  <si>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</si>
  <si>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</si>
  <si>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</si>
  <si>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</si>
  <si>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</si>
  <si>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</si>
  <si>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</si>
  <si>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</si>
  <si>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</si>
  <si>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</si>
  <si>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</si>
  <si>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</si>
  <si>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</si>
  <si>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</si>
  <si>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</si>
  <si>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</si>
  <si>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</si>
  <si>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</si>
  <si>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</si>
  <si>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</si>
  <si>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</si>
  <si>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</si>
  <si>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</si>
  <si>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</si>
  <si>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</si>
  <si>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</si>
  <si>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</si>
  <si>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</si>
  <si>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</si>
  <si>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</si>
  <si>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</si>
  <si>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</si>
  <si>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</si>
  <si>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</si>
  <si>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</si>
  <si>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</si>
  <si>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</si>
  <si>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</si>
  <si>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</si>
  <si>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</si>
  <si>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</si>
  <si>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</si>
  <si>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</si>
  <si>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</si>
  <si>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</si>
  <si>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</si>
  <si>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</si>
  <si>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</si>
  <si>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</si>
  <si>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</si>
  <si>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</si>
  <si>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</si>
  <si>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</si>
  <si>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</si>
  <si>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</si>
  <si>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</si>
  <si>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</si>
  <si>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</si>
  <si>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</si>
  <si>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</si>
  <si>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</si>
  <si>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</si>
  <si>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</si>
  <si>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</si>
  <si>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</si>
  <si>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</si>
  <si>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</si>
  <si>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</si>
  <si>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</si>
  <si>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</si>
  <si>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</si>
  <si>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</si>
  <si>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</si>
  <si>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</si>
  <si>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</si>
  <si>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</si>
  <si>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</si>
  <si>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</si>
  <si>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</si>
  <si>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</si>
  <si>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</si>
  <si>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</si>
  <si>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</si>
  <si>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</si>
  <si>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</si>
  <si>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</si>
  <si>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</si>
  <si>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</si>
  <si>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</si>
  <si>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</si>
  <si>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</si>
  <si>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</si>
  <si>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</si>
  <si>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</si>
  <si>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</si>
  <si>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</si>
  <si>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</si>
  <si>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</si>
  <si>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</si>
  <si>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</si>
  <si>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</si>
  <si>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</si>
  <si>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</si>
  <si>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</si>
  <si>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</si>
  <si>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</si>
  <si>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</si>
  <si>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</si>
  <si>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</si>
  <si>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</si>
  <si>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</si>
  <si>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</si>
  <si>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</si>
  <si>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</si>
  <si>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</si>
  <si>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</si>
  <si>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</si>
  <si>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</si>
  <si>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</si>
  <si>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</si>
  <si>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</si>
  <si>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</si>
  <si>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</si>
  <si>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</si>
  <si>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</si>
  <si>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</si>
  <si>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</si>
  <si>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</si>
  <si>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</si>
  <si>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</si>
  <si>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</si>
  <si>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</si>
  <si>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</si>
  <si>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</si>
  <si>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</si>
  <si>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</si>
  <si>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</si>
  <si>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</si>
  <si>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</si>
  <si>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</si>
  <si>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</si>
  <si>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</si>
  <si>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</si>
  <si>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</si>
  <si>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</si>
  <si>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</si>
  <si>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</si>
  <si>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</si>
  <si>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</si>
  <si>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</si>
  <si>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</si>
  <si>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</si>
  <si>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</si>
  <si>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</si>
  <si>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</si>
  <si>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</si>
  <si>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</si>
  <si>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</si>
  <si>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</si>
  <si>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</si>
  <si>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</si>
  <si>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</si>
  <si>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</si>
  <si>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</si>
  <si>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</si>
  <si>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</si>
  <si>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</si>
  <si>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</si>
  <si>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</si>
  <si>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</si>
  <si>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</si>
  <si>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</si>
  <si>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</si>
  <si>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</si>
  <si>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</si>
  <si>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</si>
  <si>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</si>
  <si>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</si>
  <si>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</si>
  <si>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</si>
  <si>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</si>
  <si>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</si>
  <si>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</si>
  <si>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</si>
  <si>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</si>
  <si>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</si>
  <si>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</si>
  <si>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</si>
  <si>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</si>
  <si>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</si>
  <si>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</si>
  <si>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</si>
  <si>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</si>
  <si>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</si>
  <si>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</si>
  <si>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</si>
  <si>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</si>
  <si>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</si>
  <si>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</si>
  <si>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</si>
  <si>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</si>
  <si>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</si>
  <si>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</si>
  <si>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</si>
  <si>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</si>
  <si>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</si>
  <si>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</si>
  <si>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</si>
  <si>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</si>
  <si>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</si>
  <si>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</si>
  <si>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</si>
  <si>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</si>
  <si>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</si>
  <si>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</si>
  <si>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</si>
  <si>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</si>
  <si>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</si>
  <si>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</si>
  <si>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</si>
  <si>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</si>
  <si>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</si>
  <si>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</si>
  <si>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</si>
  <si>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</si>
  <si>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</si>
  <si>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</si>
  <si>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</si>
  <si>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</si>
  <si>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</si>
  <si>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</si>
  <si>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</si>
  <si>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</si>
  <si>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</si>
  <si>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</si>
  <si>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</si>
  <si>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</si>
  <si>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</si>
  <si>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</si>
  <si>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</si>
  <si>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</si>
  <si>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</si>
  <si>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</si>
  <si>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</si>
  <si>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</si>
  <si>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</si>
  <si>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</si>
  <si>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</si>
  <si>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</si>
  <si>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</si>
  <si>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</si>
  <si>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</si>
  <si>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</si>
  <si>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</si>
  <si>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</si>
  <si>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</si>
  <si>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</si>
  <si>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</si>
  <si>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</si>
  <si>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</si>
  <si>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</si>
  <si>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</si>
  <si>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</si>
  <si>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</si>
  <si>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</si>
  <si>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</si>
  <si>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</si>
  <si>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</si>
  <si>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</si>
  <si>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</si>
  <si>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</si>
  <si>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</si>
  <si>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</si>
  <si>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</si>
  <si>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</si>
  <si>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</si>
  <si>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</si>
  <si>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</si>
  <si>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</si>
  <si>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</si>
  <si>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</si>
  <si>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</si>
  <si>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</si>
  <si>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</si>
  <si>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</si>
  <si>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</si>
  <si>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</si>
  <si>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</si>
  <si>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</si>
  <si>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</si>
  <si>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</si>
  <si>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</si>
  <si>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</si>
  <si>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</si>
  <si>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</si>
  <si>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</si>
  <si>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</si>
  <si>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</si>
  <si>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</si>
  <si>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</si>
  <si>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</si>
  <si>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</si>
  <si>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</si>
  <si>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</si>
  <si>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</si>
  <si>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</si>
  <si>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</si>
  <si>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</si>
  <si>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</si>
  <si>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</si>
  <si>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</si>
  <si>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</si>
  <si>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</si>
  <si>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</si>
  <si>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</si>
  <si>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</si>
  <si>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</si>
  <si>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</si>
  <si>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</si>
  <si>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</si>
  <si>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</si>
  <si>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</si>
  <si>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</si>
  <si>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</si>
  <si>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</si>
  <si>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</si>
  <si>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</si>
  <si>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</si>
  <si>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</si>
  <si>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</si>
  <si>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</si>
  <si>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</si>
  <si>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</si>
  <si>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</si>
  <si>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</si>
  <si>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</si>
  <si>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</si>
  <si>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</si>
  <si>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</si>
  <si>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</si>
  <si>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</si>
  <si>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</si>
  <si>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</si>
  <si>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</si>
  <si>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</si>
  <si>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</si>
  <si>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</si>
  <si>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</si>
  <si>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</si>
  <si>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</si>
  <si>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</si>
  <si>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</si>
  <si>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</si>
  <si>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</si>
  <si>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</si>
  <si>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</si>
  <si>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</si>
  <si>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</si>
  <si>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</si>
  <si>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</si>
  <si>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</si>
  <si>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</si>
  <si>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</si>
  <si>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</si>
  <si>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</si>
  <si>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</si>
  <si>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</si>
  <si>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</si>
  <si>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</si>
  <si>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</si>
  <si>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</si>
  <si>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</si>
  <si>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</si>
  <si>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</si>
  <si>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</si>
  <si>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</si>
  <si>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</si>
  <si>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</si>
  <si>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</si>
  <si>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</si>
  <si>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</si>
  <si>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</si>
  <si>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</si>
  <si>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</si>
  <si>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</si>
  <si>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</si>
  <si>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</si>
  <si>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</si>
  <si>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</si>
  <si>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</si>
  <si>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</si>
  <si>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</si>
  <si>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</si>
  <si>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</si>
  <si>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</si>
  <si>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</si>
  <si>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</si>
  <si>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</si>
  <si>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</si>
  <si>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</si>
  <si>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</si>
  <si>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</si>
  <si>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</si>
  <si>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</si>
  <si>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</si>
  <si>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</si>
  <si>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</si>
  <si>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</si>
  <si>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</si>
  <si>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</si>
  <si>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</si>
  <si>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</si>
  <si>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</si>
  <si>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</si>
  <si>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</si>
  <si>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</si>
  <si>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</si>
  <si>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</si>
  <si>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</si>
  <si>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</si>
  <si>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</si>
  <si>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</si>
  <si>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</si>
  <si>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</si>
  <si>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</si>
  <si>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</si>
  <si>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</si>
  <si>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</si>
  <si>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</si>
  <si>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</si>
  <si>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</si>
  <si>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</si>
  <si>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</si>
  <si>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</si>
  <si>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</si>
  <si>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</si>
  <si>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</si>
  <si>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</si>
  <si>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</si>
  <si>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</si>
  <si>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</si>
  <si>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</si>
  <si>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</si>
  <si>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</si>
  <si>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</si>
  <si>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</si>
  <si>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</si>
  <si>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</si>
  <si>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</si>
  <si>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</si>
  <si>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</si>
  <si>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</si>
  <si>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</si>
  <si>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</si>
  <si>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</si>
  <si>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</si>
  <si>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</si>
  <si>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</si>
  <si>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</si>
  <si>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</si>
  <si>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</si>
  <si>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</si>
  <si>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</si>
  <si>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</si>
  <si>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</si>
  <si>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</si>
  <si>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</si>
  <si>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</si>
  <si>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</si>
  <si>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</si>
  <si>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</si>
  <si>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</si>
  <si>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</si>
  <si>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</si>
  <si>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</si>
  <si>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</si>
  <si>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</si>
  <si>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</si>
  <si>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</si>
  <si>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</si>
  <si>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</si>
  <si>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</si>
  <si>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</si>
  <si>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</si>
  <si>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</si>
  <si>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</si>
  <si>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</si>
  <si>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</si>
  <si>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</si>
  <si>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</si>
  <si>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</si>
  <si>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</si>
  <si>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</si>
  <si>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</si>
  <si>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</si>
  <si>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</si>
  <si>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</si>
  <si>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</si>
  <si>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</si>
  <si>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</si>
  <si>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</si>
  <si>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</si>
  <si>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</si>
  <si>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</si>
  <si>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</si>
  <si>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</si>
  <si>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</si>
  <si>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</si>
  <si>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</si>
  <si>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</si>
  <si>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</si>
  <si>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</si>
  <si>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</si>
  <si>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</si>
  <si>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</si>
  <si>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</si>
  <si>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</si>
  <si>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</si>
  <si>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</si>
  <si>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</si>
  <si>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</si>
  <si>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</si>
  <si>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</si>
  <si>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</si>
  <si>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</si>
  <si>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</si>
  <si>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</si>
  <si>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</si>
  <si>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</si>
  <si>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</si>
  <si>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</si>
  <si>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</si>
  <si>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</si>
  <si>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</si>
  <si>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</si>
  <si>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</si>
  <si>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</si>
  <si>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</si>
  <si>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45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</si>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</sst>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324.50251874999958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2.3421527774189599E-2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45987.450944675926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45987.450944675926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45987.450944675926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45987.450944675926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45987.450944675926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45987.450944675926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45987.450944675926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45987.450944675926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45987.450944675926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45987.450944675926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45987.450944675926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45987.450944675926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45987.450944675926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45987.450944675926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45987.450944675926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45987.450944675926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45987.450944675926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45987.450944675926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45987.450944675926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45987.450944675926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45987.450944675926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45987.450944675926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45987.450944675926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45987.450944675926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45987.450944675926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45987.450944675926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45987.450944675926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45987.450944675926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45987.450944675926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45987.450944675926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45987.450944675926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45987.450944675926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45987.450944675926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45987.450944675926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45987.450944675926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45987.450944675926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45987.450944675926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45987.450944675926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45987.450944675926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45987.450944675926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45987.450944675926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45987.450944675926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45987.450944675926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45987.450944675926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45987.450944675926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45987.450944675926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45987.450944675926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45987.450944675926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45987.450944675926</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45987.450944675926</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96F9B9DA-A4E7-47FD-B6C1-092D7CC38C30}"/>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162.45110671296425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3.0635256944442517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5.5620601851842366E-2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39112</v>
      </c>
      <c r="B6" s="18" t="str">
        <f>IFERROR(VLOOKUP(D6,DB!A:K,11,0),"")</f>
        <v>R2</v>
      </c>
      <c r="C6" s="18">
        <v>1</v>
      </c>
      <c r="D6" s="18" t="s">
        <v>8296</v>
      </c>
      <c r="E6" s="99" t="s">
        <v>39102</v>
      </c>
      <c r="F6" s="100">
        <v>45987.386134259257</v>
      </c>
      <c r="G6" s="101">
        <f ca="1">IFERROR(NOW()-F6,"-")</f>
        <v>6.4810416668478865E-2</v>
      </c>
      <c r="H6" s="145" t="s">
        <v>39113</v>
      </c>
      <c r="I6" s="18" t="str">
        <f>IFERROR(VLOOKUP(D6,DB!A:F,6,0),"")</f>
        <v>SCECO</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39115</v>
      </c>
      <c r="B7" s="18" t="str">
        <f>IFERROR(VLOOKUP(D7,DB!A:K,11,0),"")</f>
        <v>R2</v>
      </c>
      <c r="C7" s="18">
        <v>4</v>
      </c>
      <c r="D7" s="18" t="s">
        <v>20823</v>
      </c>
      <c r="E7" s="99" t="s">
        <v>39102</v>
      </c>
      <c r="F7" s="100">
        <v>45987.379467592589</v>
      </c>
      <c r="G7" s="101">
        <f ca="1">IFERROR(NOW()-F7,"-")</f>
        <v>7.1477083336503711E-2</v>
      </c>
      <c r="H7" s="145" t="s">
        <v>39116</v>
      </c>
      <c r="I7" s="18" t="str">
        <f>IFERROR(VLOOKUP(D7,DB!A:F,6,0),"")</f>
        <v>SCECO</v>
      </c>
      <c r="J7" s="18" t="str">
        <f>IFERROR(VLOOKUP(D7,DB!A:G,7,0),"")</f>
        <v>Vandalized+Vandalized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39117</v>
      </c>
      <c r="B8" s="18" t="str">
        <f>IFERROR(VLOOKUP(D8,DB!A:K,11,0),"")</f>
        <v>R2</v>
      </c>
      <c r="C8" s="18">
        <v>1</v>
      </c>
      <c r="D8" s="18" t="s">
        <v>39118</v>
      </c>
      <c r="E8" s="99" t="s">
        <v>39021</v>
      </c>
      <c r="F8" s="100"/>
      <c r="G8" s="101">
        <f ca="1">IFERROR(NOW()-F8,"-")</f>
        <v>45987.450944675926</v>
      </c>
      <c r="H8" s="145" t="s">
        <v>39119</v>
      </c>
      <c r="I8" s="18" t="str">
        <f>IFERROR(VLOOKUP(D8,DB!A:F,6,0),"")</f>
        <v>SCECO-Rental-Genset</v>
      </c>
      <c r="J8" s="18" t="str">
        <f>IFERROR(VLOOKUP(D8,DB!A:G,7,0),"")</f>
        <v>In progress</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45987.450944675926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45987.450944675926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45987.450944675926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45987.450944675926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45987.450944675926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45987.450944675926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45987.450944675926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45987.450944675926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45987.450944675926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45987.450944675926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45987.450944675926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45987.450944675926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45987.450944675926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45987.450944675926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45987.450944675926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45987.450944675926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45987.450944675926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45987.450944675926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45987.450944675926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45987.450944675926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45987.450944675926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45987.450944675926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45987.450944675926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45987.450944675926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45987.450944675926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45987.450944675926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45987.450944675926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45987.450944675926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45987.450944675926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45987.450944675926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45987.450944675926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45987.450944675926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45987.450944675926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45987.450944675926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45987.450944675926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45987.450944675926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45987.450944675926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45987.450944675926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45987.450944675926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45987.450944675926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45987.450944675926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45987.450944675926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45987.450944675926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45987.450944675926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45987.450944675926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45987.450944675926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45987.450944675926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45987.450944675926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45987.450944675926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45987.450944675926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45987.450944675926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45987.450944675926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45987.450944675926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45987.450944675926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45987.450944675926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45987.450944675926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45987.450944675926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45987.450944675926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45987.450944675926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45987.450944675926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45987.450944675926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45987.450944675926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45987.450944675926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45987.450944675926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45987.450944675926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45987.450944675926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45987.450944675926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45987.450944675926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45987.450944675926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45987.450944675926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45987.450944675926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45987.450944675926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45987.450944675926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45987.450944675926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45987.450944675926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45987.450944675926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45987.450944675926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45987.450944675926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45987.450944675926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45987.450944675926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45987.450944675926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45987.450944675926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45987.450944675926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45987.450944675926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45987.450944675926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45987.450944675926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45987.450944675926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45987.450944675926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45987.450944675926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45987.450944675926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45987.450944675926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45987.450944675926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45987.450944675926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45987.450944675926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45987.450944675926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45987.450944675926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45987.450944675926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45987.450944675926</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45987.450944675926</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45987.450944675926</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45987.450944675926</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45987.450944675926</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45987.450944675926</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45987.450944675926</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45987.450944675926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45987.450944675926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45987.450944675926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45987.450944675926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45987.450944675926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45987.450944675926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45987.450944675926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45987.450944675926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45987.450944675926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45987.450944675926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45987.450944675926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45987.450944675926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45987.450944675926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45987.450944675926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45987.450944675926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45987.450944675926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45987.450944675926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45987.450944675926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45987.450944675926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45987.450944675926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45987.450944675926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45987.450944675926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45987.450944675926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45987.450944675926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45987.450944675926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45987.450944675926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45987.450944675926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45987.450944675926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45987.450944675926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45987.450944675926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45987.450944675926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45987.450944675926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45987.450944675926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45987.450944675926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45987.450944675926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45987.450944675926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45987.450944675926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45987.450944675926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45987.450944675926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45987.450944675926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45987.450944675926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45987.450944675926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45987.450944675926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45987.450944675926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45987.450944675926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45987.450944675926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45987.450944675926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45987.450944675926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45987.450944675926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45987.450944675926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45987.450944675926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45987.450944675926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45987.450944675926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45987.450944675926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45987.450944675926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45987.450944675926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45987.450944675926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45987.450944675926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45987.450944675926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45987.450944675926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45987.450944675926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45987.450944675926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45987.450944675926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45987.450944675926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45987.450944675926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45987.450944675926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45987.450944675926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45987.450944675926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45987.450944675926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45987.450944675926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45987.450944675926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45987.450944675926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45987.450944675926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45987.450944675926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45987.450944675926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45987.450944675926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45987.450944675926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45987.450944675926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45987.450944675926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45987.450944675926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45987.450944675926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45987.450944675926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45987.450944675926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45987.450944675926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45987.450944675926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45987.450944675926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45987.450944675926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45987.450944675926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45987.450944675926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45987.450944675926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45987.450944675926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45987.450944675926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45987.450944675926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45987.450944675926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45987.450944675926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45987.450944675926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45987.450944675926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45987.450944675926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45987.450944675926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45987.450944675926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45987.450944675926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45987.450944675926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45987.450944675926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45987.450944675926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45987.450944675926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45987.450944675926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45987.450944675926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45987.450944675926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45987.450944675926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45987.450944675926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45987.450944675926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45987.450944675926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45987.450944675926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45987.450944675926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45987.450944675926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45987.450944675926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45987.450944675926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45987.450944675926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45987.450944675926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45987.450944675926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45987.450944675926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45987.450944675926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45987.450944675926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45987.450944675926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45987.450944675926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45987.450944675926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45987.450944675926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45987.450944675926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45987.450944675926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45987.450944675926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45987.450944675926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45987.450944675926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45987.450944675926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45987.450944675926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45987.450944675926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45987.450944675926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45987.450944675926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45987.450944675926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45987.450944675926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45987.450944675926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45987.450944675926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45987.450944675926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45987.450944675926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45987.450944675926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45987.450944675926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45987.450944675926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45987.450944675926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45987.450944675926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45987.450944675926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45987.450944675926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45987.450944675926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45987.450944675926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45987.450944675926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45987.450944675926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45987.450944675926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45987.450944675926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45987.450944675926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45987.450944675926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45987.450944675926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45987.450944675926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45987.450944675926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45987.450944675926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45987.450944675926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45987.450944675926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45987.450944675926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45987.450944675926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45987.450944675926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45987.450944675926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45987.450944675926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45987.450944675926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45987.450944675926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45987.450944675926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45987.450944675926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45987.450944675926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45987.450944675926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45987.450944675926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45987.450944675926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45987.450944675926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45987.450944675926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45987.450944675926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45987.450944675926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45987.450944675926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45987.450944675926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45987.450944675926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45987.450944675926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45987.450944675926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45987.450944675926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45987.450944675926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45987.450944675926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45987.450944675926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45987.450944675926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45987.450944675926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45987.450944675926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45987.450944675926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45987.450944675926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45987.450944675926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45987.450944675926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45987.450944675926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45987.450944675926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45987.450944675926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45987.450944675926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45987.450944675926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45987.450944675926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45987.450944675926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45987.450944675926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45987.450944675926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45987.450944675926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45987.450944675926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45987.450944675926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45987.450944675926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45987.450944675926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45987.450944675926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45987.450944675926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45987.450944675926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45987.450944675926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45987.450944675926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45987.450944675926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45987.450944675926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45987.450944675926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45987.450944675926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45987.450944675926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45987.450944675926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45987.450944675926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45987.450944675926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45987.450944675926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45987.450944675926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45987.450944675926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45987.450944675926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45987.450944675926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45987.450944675926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45987.450944675926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45987.450944675926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45987.450944675926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45987.450944675926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45987.450944675926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45987.450944675926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45987.450944675926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45987.450944675926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45987.450944675926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45987.450944675926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45987.450944675926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45987.450944675926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45987.450944675926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45987.450944675926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45987.450944675926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45987.450944675926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45987.450944675926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45987.450944675926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45987.450944675926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45987.450944675926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45987.450944675926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45987.450944675926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45987.450944675926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45987.450944675926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45987.450944675926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45987.450944675926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45987.450944675926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45987.450944675926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45987.450944675926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45987.450944675926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45987.450944675926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45987.450944675926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45987.450944675926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45987.450944675926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45987.450944675926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45987.450944675926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45987.450944675926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45987.450944675926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45987.450944675926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45987.450944675926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45987.450944675926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45987.450944675926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45987.450944675926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45987.450944675926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45987.450944675926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45987.450944675926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45987.450944675926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45987.450944675926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45987.450944675926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45987.450944675926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45987.450944675926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45987.450944675926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45987.450944675926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45987.450944675926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45987.450944675926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45987.450944675926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45987.450944675926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45987.450944675926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45987.450944675926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45987.450944675926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45987.450944675926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45987.450944675926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45987.450944675926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45987.450944675926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45987.450944675926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45987.450944675926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45987.450944675926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45987.450944675926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45987.450944675926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45987.450944675926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45987.450944675926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45987.450944675926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45987.450944675926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45987.450944675926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45987.450944675926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45987.450944675926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45987.450944675926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45987.450944675926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45987.450944675926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45987.450944675926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45987.450944675926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45987.450944675926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45987.450944675926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45987.450944675926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45987.450944675926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45987.450944675926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45987.450944675926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45987.450944675926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45987.450944675926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45987.450944675926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45987.450944675926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45987.450944675926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45987.450944675926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45987.450944675926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45987.450944675926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45987.450944675926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45987.450944675926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45987.450944675926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45987.450944675926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45987.450944675926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45987.450944675926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45987.450944675926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45987.450944675926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45987.450944675926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45987.450944675926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45987.450944675926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45987.450944675926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45987.450944675926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45987.450944675926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45987.450944675926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45987.450944675926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45987.450944675926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45987.450944675926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45987.450944675926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45987.450944675926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45987.450944675926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45987.450944675926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45987.450944675926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45987.450944675926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45987.450944675926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45987.450944675926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45987.450944675926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45987.450944675926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45987.450944675926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45987.450944675926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45987.450944675926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45987.450944675926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45987.450944675926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45987.450944675926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45987.450944675926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45987.450944675926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45987.450944675926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45987.450944675926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45987.450944675926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45987.450944675926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45987.450944675926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45987.450944675926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45987.450944675926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45987.450944675926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45987.450944675926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45987.450944675926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45987.450944675926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45987.450944675926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45987.450944675926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45987.450944675926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45987.450944675926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45987.450944675926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45987.450944675926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45987.450944675926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45987.450944675926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45987.450944675926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45987.450944675926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45987.450944675926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45987.450944675926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45987.450944675926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45987.450944675926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45987.450944675926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45987.450944675926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45987.450944675926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45987.450944675926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45987.450944675926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45987.450944675926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45987.450944675926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45987.450944675926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45987.450944675926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45987.450944675926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45987.450944675926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45987.450944675926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45987.450944675926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45987.450944675926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45987.450944675926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45987.450944675926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45987.450944675926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45987.450944675926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45987.450944675926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45987.450944675926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45987.450944675926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45987.450944675926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45987.450944675926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45987.450944675926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45987.450944675926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45987.450944675926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45987.450944675926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45987.450944675926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45987.450944675926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45987.450944675926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45987.450944675926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45987.450944675926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45987.450944675926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45987.450944675926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45987.450944675926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45987.450944675926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45987.450944675926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45987.450944675926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45987.450944675926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45987.450944675926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45987.450944675926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45987.450944675926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45987.450944675926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45987.450944675926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45987.450944675926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45987.450944675926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45987.450944675926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45987.450944675926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45987.450944675926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45987.450944675926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45987.450944675926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45987.450944675926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45987.450944675926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45987.450944675926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45987.450944675926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45987.450944675926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45987.450944675926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45987.450944675926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45987.450944675926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45987.450944675926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45987.450944675926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45987.450944675926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45987.450944675926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45987.450944675926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45987.450944675926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45987.450944675926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45987.450944675926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45987.450944675926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45987.450944675926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45987.450944675926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45987.450944675926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45987.450944675926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45987.450944675926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45987.450944675926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45987.450944675926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45987.450944675926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45987.450944675926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45987.450944675926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45987.450944675926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45987.450944675926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45987.450944675926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45987.450944675926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45987.450944675926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45987.450944675926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45987.450944675926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45987.450944675926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45987.450944675926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45987.450944675926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45987.450944675926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45987.450944675926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45987.450944675926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45987.450944675926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45987.450944675926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45987.450944675926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45987.450944675926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45987.450944675926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45987.450944675926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45987.450944675926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45987.450944675926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45987.450944675926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45987.450944675926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45987.450944675926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45987.450944675926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45987.450944675926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45987.450944675926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45987.450944675926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45987.450944675926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45987.450944675926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45987.450944675926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45987.450944675926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45987.450944675926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45987.450944675926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45987.450944675926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45987.450944675926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45987.450944675926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45987.450944675926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45987.450944675926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45987.450944675926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45987.450944675926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45987.450944675926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45987.450944675926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45987.450944675926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45987.450944675926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45987.450944675926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45987.450944675926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45987.450944675926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45987.450944675926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45987.450944675926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45987.450944675926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45987.450944675926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45987.450944675926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45987.450944675926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45987.450944675926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45987.450944675926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45987.450944675926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45987.450944675926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45987.450944675926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45987.450944675926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45987.450944675926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45987.450944675926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45987.450944675926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45987.450944675926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45987.450944675926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45987.450944675926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45987.450944675926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45987.450944675926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45987.450944675926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45987.450944675926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45987.450944675926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45987.450944675926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45987.450944675926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45987.450944675926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45987.450944675926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45987.450944675926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45987.450944675926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45987.450944675926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45987.450944675926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45987.450944675926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45987.450944675926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45987.450944675926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45987.450944675926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45987.450944675926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45987.450944675926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45987.450944675926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45987.450944675926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45987.450944675926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45987.450944675926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45987.450944675926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45987.450944675926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45987.450944675926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45987.450944675926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45987.450944675926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45987.450944675926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45987.450944675926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45987.450944675926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45987.450944675926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45987.450944675926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45987.450944675926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45987.450944675926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45987.450944675926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45987.450944675926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45987.450944675926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45987.450944675926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45987.450944675926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45987.450944675926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45987.450944675926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45987.450944675926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45987.450944675926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45987.450944675926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45987.450944675926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45987.450944675926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45987.450944675926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45987.450944675926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45987.450944675926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45987.450944675926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45987.450944675926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45987.450944675926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45987.450944675926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45987.450944675926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45987.450944675926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45987.450944675926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45987.450944675926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45987.450944675926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45987.450944675926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45987.450944675926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45987.450944675926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45987.450944675926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45987.450944675926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45987.450944675926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45987.450944675926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45987.450944675926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45987.450944675926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45987.450944675926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45987.450944675926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45987.450944675926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45987.450944675926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45987.450944675926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45987.450944675926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45987.450944675926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45987.450944675926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45987.450944675926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45987.450944675926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45987.450944675926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45987.450944675926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45987.450944675926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45987.450944675926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45987.450944675926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45987.450944675926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45987.450944675926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45987.450944675926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45987.450944675926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45987.450944675926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45987.450944675926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45987.450944675926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45987.450944675926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45987.450944675926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45987.450944675926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45987.450944675926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45987.450944675926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45987.450944675926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45987.450944675926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45987.450944675926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45987.450944675926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45987.450944675926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45987.450944675926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45987.450944675926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45987.450944675926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45987.450944675926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45987.450944675926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45987.450944675926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45987.450944675926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45987.450944675926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45987.450944675926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45987.450944675926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45987.450944675926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45987.450944675926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45987.450944675926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45987.450944675926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45987.450944675926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45987.450944675926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45987.450944675926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45987.450944675926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45987.450944675926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45987.450944675926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45987.450944675926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45987.450944675926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45987.450944675926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45987.450944675926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45987.450944675926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45987.450944675926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45987.450944675926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45987.450944675926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45987.450944675926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45987.450944675926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45987.450944675926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45987.450944675926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45987.450944675926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45987.450944675926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45987.450944675926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45987.450944675926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45987.450944675926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45987.450944675926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45987.450944675926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45987.450944675926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45987.450944675926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45987.450944675926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45987.450944675926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45987.450944675926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45987.450944675926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45987.450944675926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45987.450944675926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45987.450944675926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45987.450944675926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45987.450944675926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45987.450944675926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45987.450944675926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45987.450944675926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45987.450944675926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45987.450944675926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45987.450944675926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45987.450944675926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45987.450944675926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45987.450944675926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45987.450944675926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45987.450944675926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45987.450944675926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45987.450944675926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45987.450944675926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45987.450944675926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45987.450944675926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45987.450944675926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45987.450944675926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45987.450944675926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45987.450944675926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45987.450944675926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45987.450944675926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45987.450944675926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45987.450944675926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45987.450944675926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45987.450944675926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45987.450944675926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45987.450944675926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45987.450944675926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45987.450944675926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45987.450944675926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45987.450944675926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45987.450944675926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45987.450944675926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45987.450944675926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45987.450944675926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45987.450944675926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45987.450944675926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45987.450944675926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45987.450944675926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45987.450944675926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45987.450944675926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45987.450944675926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45987.450944675926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45987.450944675926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45987.450944675926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45987.450944675926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45987.450944675926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45987.450944675926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45987.450944675926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45987.450944675926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45987.450944675926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45987.450944675926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45987.450944675926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45987.450944675926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45987.450944675926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45987.450944675926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45987.450944675926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45987.450944675926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45987.450944675926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45987.450944675926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45987.450944675926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45987.450944675926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45987.450944675926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45987.450944675926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45987.450944675926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45987.450944675926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45987.450944675926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45987.450944675926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45987.450944675926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45987.450944675926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45987.450944675926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45987.450944675926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45987.450944675926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45987.450944675926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45987.450944675926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45987.450944675926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45987.450944675926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45987.450944675926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45987.450944675926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45987.450944675926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45987.450944675926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45987.450944675926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45987.450944675926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45987.450944675926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45987.450944675926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45987.450944675926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45987.450944675926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45987.450944675926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45987.450944675926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45987.450944675926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45987.450944675926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45987.450944675926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45987.450944675926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45987.450944675926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45987.450944675926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45987.450944675926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45987.450944675926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45987.450944675926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45987.450944675926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45987.450944675926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45987.450944675926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45987.450944675926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45987.450944675926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45987.450944675926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45987.450944675926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45987.450944675926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45987.450944675926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45987.450944675926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45987.450944675926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45987.450944675926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45987.450944675926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45987.450944675926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45987.450944675926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45987.450944675926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45987.450944675926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45987.450944675926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45987.450944675926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45987.450944675926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45987.450944675926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45987.450944675926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45987.450944675926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45987.450944675926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45987.450944675926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45987.450944675926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45987.450944675926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45987.450944675926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45987.450944675926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45987.450944675926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45987.450944675926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45987.450944675926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45987.450944675926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45987.450944675926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45987.450944675926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45987.450944675926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45987.450944675926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45987.450944675926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45987.450944675926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45987.450944675926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45987.450944675926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45987.450944675926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45987.450944675926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45987.450944675926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45987.450944675926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45987.450944675926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45987.450944675926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45987.450944675926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45987.450944675926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45987.450944675926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45987.450944675926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45987.450944675926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45987.450944675926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45987.450944675926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45987.450944675926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45987.450944675926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45987.450944675926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45987.450944675926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45987.450944675926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45987.450944675926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45987.450944675926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45987.450944675926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45987.450944675926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45987.450944675926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45987.450944675926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45987.450944675926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45987.450944675926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45987.450944675926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45987.450944675926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45987.450944675926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45987.450944675926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45987.450944675926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45987.450944675926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45987.450944675926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45987.450944675926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45987.450944675926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45987.450944675926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45987.450944675926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45987.450944675926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45987.450944675926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45987.450944675926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45987.450944675926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45987.450944675926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45987.450944675926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45987.450944675926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45987.450944675926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45987.450944675926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45987.450944675926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45987.450944675926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45987.450944675926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45987.450944675926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45987.450944675926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45987.450944675926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45987.450944675926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45987.450944675926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45987.450944675926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45987.450944675926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45987.450944675926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45987.450944675926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45987.450944675926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45987.450944675926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45987.450944675926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45987.450944675926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45987.450944675926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45987.450944675926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45987.450944675926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45987.450944675926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45987.450944675926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45987.450944675926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45987.450944675926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45987.450944675926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45987.450944675926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45987.450944675926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45987.450944675926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45987.450944675926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45987.450944675926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45987.450944675926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45987.450944675926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45987.450944675926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45987.450944675926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45987.450944675926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45987.450944675926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45987.450944675926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45987.450944675926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45987.450944675926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45987.450944675926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45987.450944675926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45987.450944675926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45987.450944675926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45987.450944675926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45987.450944675926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45987.450944675926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45987.450944675926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45987.450944675926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45987.450944675926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45987.450944675926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45987.450944675926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45987.450944675926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45987.450944675926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45987.450944675926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45987.450944675926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45987.450944675926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45987.450944675926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45987.450944675926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45987.450944675926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45987.450944675926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45987.450944675926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45987.450944675926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45987.450944675926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45987.450944675926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45987.450944675926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45987.450944675926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45987.450944675926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45987.450944675926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45987.450944675926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45987.450944675926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45987.450944675926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45987.450944675926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45987.450944675926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45987.450944675926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45987.450944675926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45987.450944675926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45987.450944675926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45987.450944675926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45987.450944675926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45987.450944675926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45987.450944675926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45987.450944675926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45987.450944675926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45987.450944675926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45987.450944675926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45987.450944675926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45987.450944675926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45987.450944675926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45987.450944675926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45987.450944675926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39121</v>
      </c>
      <c r="B2" s="88" t="str">
        <f>IFERROR(VLOOKUP(D2,DB!A:K,11,0),"")</f>
        <v>R4</v>
      </c>
      <c r="C2" s="90">
        <v>1</v>
      </c>
      <c r="D2" s="88" t="s">
        <v>35092</v>
      </c>
      <c r="E2" s="91" t="s">
        <v>39021</v>
      </c>
      <c r="F2" s="92">
        <v>45703.480717592596</v>
      </c>
      <c r="G2" s="93">
        <f ca="1">IFERROR(NOW()-F2,"")</f>
        <v>283.97022708332952</v>
      </c>
      <c r="H2" s="92">
        <v>45703.474768518521</v>
      </c>
      <c r="I2" s="92" t="str">
        <f>IFERROR(VLOOKUP(D2,DB!A:F,6,0),"")</f>
        <v>SCECO</v>
      </c>
      <c r="J2" s="92" t="str">
        <f>IFERROR(VLOOKUP(D2,DB!A:G,7,0),"")</f>
        <v>Dead</v>
      </c>
      <c r="K2" s="94" t="s">
        <v>39122</v>
      </c>
      <c r="L2" s="88" t="str">
        <f>IFERROR(VLOOKUP(D2,DB!A:I,9,0),"")</f>
        <v>Latis</v>
      </c>
    </row>
    <row r="3" spans="1:16" ht="15" customHeight="1">
      <c r="A3" s="110" t="s">
        <v>39123</v>
      </c>
      <c r="B3" s="110" t="str">
        <f>IFERROR(VLOOKUP(D3,DB!A:K,11,0),"")</f>
        <v>R4</v>
      </c>
      <c r="C3" s="90">
        <v>2</v>
      </c>
      <c r="D3" s="88" t="s">
        <v>35248</v>
      </c>
      <c r="E3" s="91" t="s">
        <v>39021</v>
      </c>
      <c r="F3" s="92">
        <v>45987.375694444447</v>
      </c>
      <c r="G3" s="93">
        <f t="shared" ref="G3:G40" ca="1" si="0">IFERROR(NOW()-F3,"")</f>
        <v>7.525023147900356E-2</v>
      </c>
      <c r="H3" s="92">
        <v>45987.321597222224</v>
      </c>
      <c r="I3" s="110" t="str">
        <f>IFERROR(VLOOKUP(D3,DB!A:F,6,0),"")</f>
        <v>SCECO</v>
      </c>
      <c r="J3" s="110" t="str">
        <f>IFERROR(VLOOKUP(D3,DB!A:G,7,0),"")</f>
        <v>Weak</v>
      </c>
      <c r="K3" s="94" t="s">
        <v>39124</v>
      </c>
      <c r="L3" s="88" t="str">
        <f>IFERROR(VLOOKUP(D3,DB!A:I,9,0),"")</f>
        <v>Latis</v>
      </c>
    </row>
    <row r="4" spans="1:16" ht="15" customHeight="1">
      <c r="A4" s="110" t="s">
        <v>39125</v>
      </c>
      <c r="B4" s="110" t="str">
        <f>IFERROR(VLOOKUP(D4,DB!A:K,11,0),"")</f>
        <v>R4</v>
      </c>
      <c r="C4" s="90">
        <v>1</v>
      </c>
      <c r="D4" s="88" t="s">
        <v>38662</v>
      </c>
      <c r="E4" s="91" t="s">
        <v>39021</v>
      </c>
      <c r="F4" s="92"/>
      <c r="G4" s="93">
        <f t="shared" ca="1" si="0"/>
        <v>45987.450944675926</v>
      </c>
      <c r="H4" s="92">
        <v>45987.373495370368</v>
      </c>
      <c r="I4" s="110" t="str">
        <f>IFERROR(VLOOKUP(D4,DB!A:F,6,0),"")</f>
        <v>SCECO</v>
      </c>
      <c r="J4" s="110" t="str">
        <f>IFERROR(VLOOKUP(D4,DB!A:G,7,0),"")</f>
        <v>No BB Shifted</v>
      </c>
      <c r="K4" s="94" t="s">
        <v>39126</v>
      </c>
      <c r="L4" s="88" t="str">
        <f>IFERROR(VLOOKUP(D4,DB!A:I,9,0),"")</f>
        <v>Latis</v>
      </c>
    </row>
    <row r="5" spans="1:16" ht="15" customHeight="1">
      <c r="A5" s="110"/>
      <c r="B5" s="110" t="str">
        <f>IFERROR(VLOOKUP(D5,DB!A:K,11,0),"")</f>
        <v/>
      </c>
      <c r="C5" s="90"/>
      <c r="D5" s="88"/>
      <c r="E5" s="91"/>
      <c r="F5" s="92"/>
      <c r="G5" s="93">
        <f t="shared" ca="1" si="0"/>
        <v>45987.450944675926</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45987.450944675926</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45987.450944675926</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45987.450944675926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45987.450944675926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45987.450944675926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45987.450944675926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45987.450944675926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45987.450944675926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45987.450944675926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45987.450944675926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45987.450944675926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45987.450944675926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45987.450944675926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45987.450944675926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45987.450944675926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45987.450944675926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45987.450944675926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45987.450944675926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45987.450944675926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45987.450944675926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45987.450944675926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45987.450944675926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45987.450944675926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45987.450944675926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45987.450944675926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45987.450944675926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45987.450944675926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45987.450944675926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45987.450944675926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45987.450944675926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45987.450944675926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45987.450944675926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45987.450944675926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45987.450944675926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45987.450944675926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45987.450944675926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45987.450944675926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45987.450944675926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45987.450944675926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45987.450944675926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45987.450944675926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45987.450944675926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45987.450944675926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45987.450944675926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45987.450944675926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45987.450944675926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45987.450944675926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45987.450944675926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45987.450944675926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45987.450944675926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45987.450944675926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45987.450944675926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45987.450944675926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45987.450944675926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45987.450944675926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45987.450944675926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45987.450944675926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45987.450944675926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45987.450944675926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45987.450944675926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45987.450944675926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45987.450944675926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45987.450944675926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45987.450944675926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45987.450944675926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45987.450944675926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45987.450944675926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45987.450944675926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45987.450944675926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45987.450944675926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45987.450944675926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45987.450944675926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45987.450944675926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45987.450944675926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45987.450944675926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45987.450944675926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45987.450944675926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45987.450944675926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45987.450944675926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45987.450944675926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45987.450944675926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45987.450944675926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45987.450944675926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45987.450944675926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45987.450944675926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45987.450944675926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45987.450944675926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45987.450944675926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45987.450944675926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45987.450944675926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45987.450944675926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45987.450944675926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45987.450944675926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45987.450944675926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45987.450944675926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45987.450944675926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45987.450944675926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45987.450944675926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45987.450944675926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45987.450944675926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45987.450944675926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45987.450944675926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45987.450944675926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45987.450944675926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45987.450944675926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45987.450944675926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45987.450944675926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45987.450944675926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45987.450944675926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45987.450944675926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45987.450944675926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45987.450944675926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45987.450944675926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45987.450944675926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45987.450944675926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45987.450944675926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45987.450944675926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45987.450944675926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45987.450944675926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45987.450944675926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45987.450944675926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45987.450944675926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45987.450944675926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45987.450944675926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45987.450944675926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45987.450944675926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45987.450944675926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45987.450944675926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45987.450944675926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45987.450944675926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45987.450944675926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45987.450944675926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45987.450944675926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45987.450944675926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45987.450944675926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45987.450944675926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45987.450944675926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45987.450944675926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45987.450944675926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45987.450944675926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45987.450944675926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45987.450944675926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45987.450944675926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45987.450944675926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45987.450944675926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45987.450944675926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45987.450944675926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45987.450944675926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45987.450944675926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45987.450944675926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45987.450944675926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45987.450944675926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45987.450944675926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45987.450944675926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45987.450944675926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45987.450944675926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45987.450944675926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45987.450944675926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45987.450944675926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45987.450944675926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45987.450944675926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45987.450944675926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45987.450944675926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45987.450944675926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45987.450944675926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45987.450944675926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45987.450944675926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45987.450944675926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45987.450944675926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45987.450944675926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45987.450944675926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45987.450944675926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45987.450944675926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45987.450944675926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45987.450944675926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45987.450944675926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45987.450944675926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45987.450944675926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45987.450944675926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45987.450944675926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45987.450944675926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45987.450944675926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45987.450944675926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45987.450944675926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45987.450944675926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45987.450944675926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45987.450944675926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45987.450944675926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45987.450944675926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45987.450944675926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45987.450944675926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45987.450944675926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45987.450944675926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45987.450944675926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45987.450944675926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45987.450944675926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45987.450944675926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45987.450944675926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45987.450944675926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45987.450944675926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45987.450944675926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45987.450944675926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45987.450944675926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45987.450944675926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45987.450944675926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45987.450944675926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45987.450944675926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45987.450944675926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45987.450944675926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45987.450944675926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45987.450944675926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45987.450944675926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45987.450944675926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45987.450944675926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45987.450944675926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45987.450944675926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45987.450944675926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45987.450944675926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45987.450944675926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45987.450944675926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45987.450944675926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45987.450944675926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45987.450944675926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45987.450944675926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45987.450944675926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45987.450944675926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45987.450944675926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45987.450944675926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45987.450944675926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45987.450944675926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45987.450944675926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45987.450944675926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45987.450944675926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45987.450944675926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45987.450944675926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45987.450944675926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45987.450944675926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45987.450944675926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45987.450944675926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45987.450944675926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45987.450944675926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45987.450944675926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45987.450944675926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45987.450944675926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45987.450944675926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45987.450944675926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45987.450944675926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45987.450944675926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45987.450944675926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45987.450944675926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45987.450944675926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45987.450944675926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45987.450944675926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45987.450944675926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45987.450944675926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45987.450944675926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45987.450944675926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45987.450944675926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45987.450944675926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45987.450944675926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45987.450944675926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45987.450944675926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45987.450944675926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45987.450944675926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45987.450944675926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45987.450944675926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45987.450944675926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45987.450944675926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45987.450944675926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45987.450944675926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45987.450944675926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45987.450944675926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45987.450944675926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45987.450944675926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45987.450944675926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45987.450944675926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45987.450944675926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45987.450944675926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45987.450944675926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45987.450944675926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45987.450944675926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45987.450944675926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45987.450944675926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45987.450944675926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45987.450944675926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45987.450944675926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45987.450944675926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45987.450944675926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45987.450944675926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45987.450944675926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45987.450944675926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45987.450944675926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45987.450944675926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45987.450944675926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45987.450944675926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45987.450944675926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45987.450944675926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45987.450944675926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45987.450944675926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45987.450944675926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45987.450944675926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45987.450944675926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45987.450944675926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45987.450944675926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45987.450944675926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45987.450944675926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45987.450944675926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45987.450944675926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45987.450944675926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45987.450944675926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45987.450944675926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45987.450944675926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45987.450944675926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45987.450944675926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45987.450944675926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45987.450944675926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45987.450944675926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45987.450944675926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45987.450944675926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45987.450944675926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45987.450944675926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45987.450944675926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45987.450944675926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45987.450944675926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45987.450944675926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45987.450944675926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45987.450944675926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45987.450944675926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45987.450944675926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45987.450944675926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45987.450944675926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45987.450944675926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45987.450944675926</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45987.450944675926</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45987.450944675926</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45987.450944675926</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45987.450944675926</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39127</v>
      </c>
      <c r="B2" s="37" t="str">
        <f>IFERROR(VLOOKUP(D2,DB!A:K,11,0),"")</f>
        <v>R5</v>
      </c>
      <c r="C2" s="37">
        <v>3</v>
      </c>
      <c r="D2" s="103" t="s">
        <v>36011</v>
      </c>
      <c r="E2" s="37" t="s">
        <v>39021</v>
      </c>
      <c r="F2" s="38">
        <v>45891.832060185188</v>
      </c>
      <c r="G2" s="105">
        <f ca="1">IFERROR(NOW()-F2,"")</f>
        <v>95.6188844907374</v>
      </c>
      <c r="H2" s="38">
        <v>45891.790393518517</v>
      </c>
      <c r="I2" s="37" t="str">
        <f>IFERROR(VLOOKUP(D2,DB!A:F,6,0),"")</f>
        <v>Generator-SG</v>
      </c>
      <c r="J2" s="37" t="str">
        <f>IFERROR(VLOOKUP(D2,DB!A:G,7,0),"")</f>
        <v>Vandalized</v>
      </c>
      <c r="K2" s="37" t="s">
        <v>39128</v>
      </c>
      <c r="L2" s="37" t="str">
        <f>IFERROR(VLOOKUP(D2,DB!A:I,9,0),"")</f>
        <v>Latis</v>
      </c>
      <c r="M2" s="102"/>
    </row>
    <row r="3" spans="1:13" s="39" customFormat="1" ht="30.75">
      <c r="A3" s="37" t="s">
        <v>39129</v>
      </c>
      <c r="B3" s="37" t="str">
        <f>IFERROR(VLOOKUP(D3,DB!A:K,11,0),"")</f>
        <v>R5</v>
      </c>
      <c r="C3" s="37">
        <v>1</v>
      </c>
      <c r="D3" s="37" t="s">
        <v>33268</v>
      </c>
      <c r="E3" s="37" t="s">
        <v>39102</v>
      </c>
      <c r="F3" s="38">
        <v>45926.188877314817</v>
      </c>
      <c r="G3" s="105">
        <f t="shared" ref="G3" ca="1" si="0">IFERROR(NOW()-F3,"")</f>
        <v>61.262067361109075</v>
      </c>
      <c r="H3" s="38">
        <v>45926.158159722225</v>
      </c>
      <c r="I3" s="37" t="str">
        <f>IFERROR(VLOOKUP(D3,DB!A:F,6,0),"")</f>
        <v>SCECO</v>
      </c>
      <c r="J3" s="37" t="str">
        <f>IFERROR(VLOOKUP(D3,DB!A:G,7,0),"")</f>
        <v>Good</v>
      </c>
      <c r="K3" s="37" t="s">
        <v>39130</v>
      </c>
      <c r="L3" s="37" t="str">
        <f>IFERROR(VLOOKUP(D3,DB!A:I,9,0),"")</f>
        <v>Latis</v>
      </c>
      <c r="M3" s="102"/>
    </row>
    <row r="4" spans="1:13" s="39" customFormat="1" ht="48" customHeight="1">
      <c r="A4" s="106" t="s">
        <v>39131</v>
      </c>
      <c r="B4" s="106" t="str">
        <f>IFERROR(VLOOKUP(D4,DB!A:K,11,0),"")</f>
        <v>R5</v>
      </c>
      <c r="C4" s="106">
        <v>1</v>
      </c>
      <c r="D4" s="106" t="s">
        <v>34758</v>
      </c>
      <c r="E4" s="106" t="s">
        <v>39102</v>
      </c>
      <c r="F4" s="107">
        <v>45948.661111111112</v>
      </c>
      <c r="G4" s="108">
        <f t="shared" ref="G4" ca="1" si="1">IFERROR(NOW()-F4,"")</f>
        <v>38.789833564813307</v>
      </c>
      <c r="H4" s="107">
        <v>45948.661111111112</v>
      </c>
      <c r="I4" s="106" t="str">
        <f>IFERROR(VLOOKUP(D4,DB!A:F,6,0),"")</f>
        <v>SCECO</v>
      </c>
      <c r="J4" s="106" t="str">
        <f>IFERROR(VLOOKUP(D4,DB!A:G,7,0),"")</f>
        <v>Dead</v>
      </c>
      <c r="K4" s="106" t="s">
        <v>39132</v>
      </c>
      <c r="L4" s="106" t="str">
        <f>IFERROR(VLOOKUP(D4,DB!A:I,9,0),"")</f>
        <v>Latis</v>
      </c>
    </row>
    <row r="5" spans="1:13" s="39" customFormat="1" ht="30.75">
      <c r="A5" s="106" t="s">
        <v>39133</v>
      </c>
      <c r="B5" s="106" t="str">
        <f>IFERROR(VLOOKUP(D5,DB!A:K,11,0),"")</f>
        <v>R5</v>
      </c>
      <c r="C5" s="106">
        <v>1</v>
      </c>
      <c r="D5" s="106" t="s">
        <v>36518</v>
      </c>
      <c r="E5" s="106" t="s">
        <v>39021</v>
      </c>
      <c r="F5" s="119">
        <v>45981.373298611114</v>
      </c>
      <c r="G5" s="108">
        <f ca="1">IFERROR(NOW()-F5,"")</f>
        <v>6.0776460648121429</v>
      </c>
      <c r="H5" s="119">
        <v>45981.360798611109</v>
      </c>
      <c r="I5" s="106" t="str">
        <f>IFERROR(VLOOKUP(D5,DB!A:F,6,0),"")</f>
        <v>SCECO</v>
      </c>
      <c r="J5" s="106" t="str">
        <f>IFERROR(VLOOKUP(D5,DB!A:G,7,0),"")</f>
        <v>Dead</v>
      </c>
      <c r="K5" s="106" t="s">
        <v>39134</v>
      </c>
      <c r="L5" s="106" t="str">
        <f>IFERROR(VLOOKUP(D5,DB!A:I,9,0),"")</f>
        <v>Latis</v>
      </c>
    </row>
    <row r="6" spans="1:13" s="39" customFormat="1">
      <c r="A6" s="103" t="s">
        <v>39135</v>
      </c>
      <c r="B6" s="37" t="str">
        <f>IFERROR(VLOOKUP(D6,DB!A:K,11,0),"")</f>
        <v>R5</v>
      </c>
      <c r="C6" s="37">
        <v>2</v>
      </c>
      <c r="D6" s="37" t="s">
        <v>38123</v>
      </c>
      <c r="E6" s="37" t="s">
        <v>39136</v>
      </c>
      <c r="F6" s="38">
        <v>45987.429328703707</v>
      </c>
      <c r="G6" s="108">
        <f ca="1">IFERROR(NOW()-F6,"")</f>
        <v>2.1615972218569368E-2</v>
      </c>
      <c r="H6" s="38">
        <v>45987.39738425926</v>
      </c>
      <c r="I6" s="37" t="str">
        <f>IFERROR(VLOOKUP(D6,DB!A:F,6,0),"")</f>
        <v>SCECO</v>
      </c>
      <c r="J6" s="37" t="str">
        <f>IFERROR(VLOOKUP(D6,DB!A:G,7,0),"")</f>
        <v>Haj Removal</v>
      </c>
      <c r="K6" s="37" t="s">
        <v>39137</v>
      </c>
      <c r="L6" s="37" t="str">
        <f>IFERROR(VLOOKUP(D6,DB!A:I,9,0),"")</f>
        <v>Latis</v>
      </c>
    </row>
    <row r="7" spans="1:13" s="39" customFormat="1">
      <c r="A7" s="103" t="s">
        <v>39135</v>
      </c>
      <c r="B7" s="37" t="str">
        <f>IFERROR(VLOOKUP(D7,DB!A:K,11,0),"")</f>
        <v>R5</v>
      </c>
      <c r="C7" s="37">
        <v>2</v>
      </c>
      <c r="D7" s="103" t="s">
        <v>38347</v>
      </c>
      <c r="E7" s="37" t="s">
        <v>39136</v>
      </c>
      <c r="F7" s="38">
        <v>45987.429328703707</v>
      </c>
      <c r="G7" s="108">
        <f ca="1">IFERROR(NOW()-F7,"")</f>
        <v>2.1615972218569368E-2</v>
      </c>
      <c r="H7" s="38">
        <v>45987.39738425926</v>
      </c>
      <c r="I7" s="37" t="str">
        <f>IFERROR(VLOOKUP(D7,DB!A:F,6,0),"")</f>
        <v>SCECO</v>
      </c>
      <c r="J7" s="37" t="str">
        <f>IFERROR(VLOOKUP(D7,DB!A:G,7,0),"")</f>
        <v>Haj Removal</v>
      </c>
      <c r="K7" s="37" t="s">
        <v>39137</v>
      </c>
      <c r="L7" s="37" t="str">
        <f>IFERROR(VLOOKUP(D7,DB!A:I,9,0),"")</f>
        <v>Latis</v>
      </c>
    </row>
    <row r="8" spans="1:13" s="39" customFormat="1">
      <c r="A8" s="103" t="s">
        <v>39135</v>
      </c>
      <c r="B8" s="37" t="str">
        <f>IFERROR(VLOOKUP(D8,DB!A:K,11,0),"")</f>
        <v>R5</v>
      </c>
      <c r="C8" s="37">
        <v>2</v>
      </c>
      <c r="D8" s="103" t="s">
        <v>38489</v>
      </c>
      <c r="E8" s="37" t="s">
        <v>39136</v>
      </c>
      <c r="F8" s="38">
        <v>45987.429328703707</v>
      </c>
      <c r="G8" s="108">
        <f ca="1">IFERROR(NOW()-F8,"")</f>
        <v>2.1615972218569368E-2</v>
      </c>
      <c r="H8" s="38">
        <v>45987.39738425926</v>
      </c>
      <c r="I8" s="37" t="str">
        <f>IFERROR(VLOOKUP(D8,DB!A:F,6,0),"")</f>
        <v>SCECO</v>
      </c>
      <c r="J8" s="37" t="str">
        <f>IFERROR(VLOOKUP(D8,DB!A:G,7,0),"")</f>
        <v>Haj Removal</v>
      </c>
      <c r="K8" s="37" t="s">
        <v>39137</v>
      </c>
      <c r="L8" s="37" t="str">
        <f>IFERROR(VLOOKUP(D8,DB!A:I,9,0),"")</f>
        <v>Latis</v>
      </c>
    </row>
    <row r="9" spans="1:13" s="39" customFormat="1">
      <c r="A9" s="37" t="s">
        <v>39135</v>
      </c>
      <c r="B9" s="37" t="str">
        <f>IFERROR(VLOOKUP(D9,DB!A:K,11,0),"")</f>
        <v>R5</v>
      </c>
      <c r="C9" s="37">
        <v>1</v>
      </c>
      <c r="D9" s="103" t="s">
        <v>38449</v>
      </c>
      <c r="E9" s="37" t="s">
        <v>39136</v>
      </c>
      <c r="F9" s="38">
        <v>45987.429328703707</v>
      </c>
      <c r="G9" s="108">
        <f ca="1">IFERROR(NOW()-F9,"")</f>
        <v>2.1615972218569368E-2</v>
      </c>
      <c r="H9" s="38">
        <v>45987.39738425926</v>
      </c>
      <c r="I9" s="37" t="str">
        <f>IFERROR(VLOOKUP(D9,DB!A:F,6,0),"")</f>
        <v>SCECO</v>
      </c>
      <c r="J9" s="37" t="str">
        <f>IFERROR(VLOOKUP(D9,DB!A:G,7,0),"")</f>
        <v>Haj Removal</v>
      </c>
      <c r="K9" s="37" t="s">
        <v>39138</v>
      </c>
      <c r="L9" s="37" t="str">
        <f>IFERROR(VLOOKUP(D9,DB!A:I,9,0),"")</f>
        <v>Latis</v>
      </c>
    </row>
    <row r="10" spans="1:13" s="39" customFormat="1">
      <c r="A10" s="37" t="s">
        <v>39135</v>
      </c>
      <c r="B10" s="37" t="str">
        <f>IFERROR(VLOOKUP(D10,DB!A:K,11,0),"")</f>
        <v>R5</v>
      </c>
      <c r="C10" s="37">
        <v>1</v>
      </c>
      <c r="D10" s="103" t="s">
        <v>38237</v>
      </c>
      <c r="E10" s="37" t="s">
        <v>39136</v>
      </c>
      <c r="F10" s="38">
        <v>45987.429328703707</v>
      </c>
      <c r="G10" s="108">
        <f ca="1">IFERROR(NOW()-F10,"")</f>
        <v>2.1615972218569368E-2</v>
      </c>
      <c r="H10" s="38">
        <v>45987.39738425926</v>
      </c>
      <c r="I10" s="37" t="str">
        <f>IFERROR(VLOOKUP(D10,DB!A:F,6,0),"")</f>
        <v>SCECO</v>
      </c>
      <c r="J10" s="37" t="str">
        <f>IFERROR(VLOOKUP(D10,DB!A:G,7,0),"")</f>
        <v>Haj Removal</v>
      </c>
      <c r="K10" s="37" t="s">
        <v>39138</v>
      </c>
      <c r="L10" s="37" t="str">
        <f>IFERROR(VLOOKUP(D10,DB!A:I,9,0),"")</f>
        <v>Latis</v>
      </c>
    </row>
    <row r="11" spans="1:13" s="39" customFormat="1">
      <c r="A11" s="37" t="s">
        <v>39135</v>
      </c>
      <c r="B11" s="37" t="str">
        <f>IFERROR(VLOOKUP(D11,DB!A:K,11,0),"")</f>
        <v>R5</v>
      </c>
      <c r="C11" s="37">
        <v>1</v>
      </c>
      <c r="D11" s="103" t="s">
        <v>38225</v>
      </c>
      <c r="E11" s="37" t="s">
        <v>39136</v>
      </c>
      <c r="F11" s="38">
        <v>45987.429328703707</v>
      </c>
      <c r="G11" s="108">
        <f ca="1">IFERROR(NOW()-F11,"")</f>
        <v>2.1615972218569368E-2</v>
      </c>
      <c r="H11" s="38">
        <v>45987.39738425926</v>
      </c>
      <c r="I11" s="37" t="str">
        <f>IFERROR(VLOOKUP(D11,DB!A:F,6,0),"")</f>
        <v>SCECO</v>
      </c>
      <c r="J11" s="37" t="str">
        <f>IFERROR(VLOOKUP(D11,DB!A:G,7,0),"")</f>
        <v>Haj Removal</v>
      </c>
      <c r="K11" s="37" t="s">
        <v>39138</v>
      </c>
      <c r="L11" s="37" t="str">
        <f>IFERROR(VLOOKUP(D11,DB!A:I,9,0),"")</f>
        <v>Latis</v>
      </c>
    </row>
    <row r="12" spans="1:13" s="39" customFormat="1">
      <c r="A12" s="37"/>
      <c r="B12" s="37" t="str">
        <f>IFERROR(VLOOKUP(D12,DB!A:K,11,0),"")</f>
        <v/>
      </c>
      <c r="C12" s="37"/>
      <c r="D12" s="37"/>
      <c r="E12" s="37"/>
      <c r="F12" s="38"/>
      <c r="G12" s="108">
        <f ca="1">IFERROR(NOW()-F12,"")</f>
        <v>45987.450944675926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45987.450944675926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45987.450944675926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45987.450944675926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45987.450944675926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45987.450944675926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45987.450944675926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45987.450944675926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45987.450944675926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45987.450944675926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45987.450944675926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45987.450944675926</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45987.450944675926</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45987.450944675926</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45987.450944675926</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45987.450944675926</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45987.450944675926</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45987.450944675926</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45987.450944675926</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33940</v>
      </c>
      <c r="E2" s="106" t="s">
        <v>39021</v>
      </c>
      <c r="F2" s="126">
        <v>45987.390497685185</v>
      </c>
      <c r="G2" s="72">
        <f t="shared" ref="G2:G10" ca="1" si="0">IFERROR(NOW()-F2,"-")</f>
        <v>6.0446990741183981E-2</v>
      </c>
      <c r="H2" s="126">
        <v>45987.384594907409</v>
      </c>
      <c r="I2" s="124" t="str">
        <f>IFERROR(VLOOKUP(D2,DB!A:F,6,0),"")</f>
        <v>SCECO</v>
      </c>
      <c r="J2" s="124" t="str">
        <f>IFERROR(VLOOKUP(D2,DB!A:G,7,0),"")</f>
        <v>Dead</v>
      </c>
      <c r="K2" s="127" t="s">
        <v>39140</v>
      </c>
      <c r="L2" s="128" t="str">
        <f>IFERROR(VLOOKUP(D2,DB!A:I,9,0),"")</f>
        <v>Latis</v>
      </c>
    </row>
    <row r="3" spans="1:16382" ht="31.5" customHeight="1">
      <c r="A3" s="123" t="s">
        <v>39141</v>
      </c>
      <c r="B3" s="124" t="s">
        <v>5398</v>
      </c>
      <c r="C3" s="125">
        <v>1</v>
      </c>
      <c r="D3" s="124" t="s">
        <v>29348</v>
      </c>
      <c r="E3" s="106" t="s">
        <v>39021</v>
      </c>
      <c r="F3" s="126">
        <v>45987.385983796295</v>
      </c>
      <c r="G3" s="72">
        <f t="shared" ca="1" si="0"/>
        <v>6.4960879630234558E-2</v>
      </c>
      <c r="H3" s="126">
        <v>45987.380289351851</v>
      </c>
      <c r="I3" s="124" t="str">
        <f>IFERROR(VLOOKUP(D3,DB!A:F,6,0),"")</f>
        <v>Generator-SG</v>
      </c>
      <c r="J3" s="124" t="str">
        <f>IFERROR(VLOOKUP(D3,DB!A:G,7,0),"")</f>
        <v>Dead</v>
      </c>
      <c r="K3" s="127" t="s">
        <v>39142</v>
      </c>
      <c r="L3" s="128" t="str">
        <f>IFERROR(VLOOKUP(D3,DB!A:I,9,0),"")</f>
        <v>Latis</v>
      </c>
    </row>
    <row r="4" spans="1:16382" ht="31.5" customHeight="1">
      <c r="A4"/>
      <c r="B4"/>
      <c r="C4" s="125"/>
      <c r="D4" s="122"/>
      <c r="E4" s="106"/>
      <c r="F4"/>
      <c r="G4" s="72">
        <f t="shared" ca="1" si="0"/>
        <v>45987.450944675926</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45987.450944675926</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45987.450944675926</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45987.450944675926</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45987.450944675926</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45987.450944675926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45987.450944675926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45987.450944675926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45987.450944675926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45987.450944675926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45987.450944675926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45987.450944675926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45987.450944675926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45987.450944675926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45987.450944675926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45987.450944675926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45987.450944675926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45987.450944675926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45987.450944675926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45987.450944675926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45987.450944675926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45987.450944675926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45987.450944675926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45987.450944675926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45987.450944675926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45987.450944675926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45987.450944675926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45987.450944675926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45987.450944675926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45987.450944675926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45987.450944675926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45987.450944675926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45987.450944675926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45987.450944675926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45987.450944675926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45987.450944675926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45987.450944675926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45987.450944675926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45987.450944675926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45987.450944675926</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45987.450944675926</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