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92" documentId="120_S{2AC9BD13-BADA-5192-A53E-5A8FF88502F6}" xr6:coauthVersionLast="47" xr6:coauthVersionMax="47" xr10:uidLastSave="{D06B7C7D-1E23-4845-B400-7DD1A7EBB683}"/>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<sst xmlns="http://schemas.openxmlformats.org/spreadsheetml/2006/main" count="181527" uniqueCount="39139">
  <si>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</si>
  <si>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</si>
  <si>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</si>
  <si>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</si>
  <si>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</si>
  <si>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</si>
  <si>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</si>
  <si>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</si>
  <si>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</si>
  <si>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</si>
  <si>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</si>
  <si>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</si>
  <si>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</si>
  <si>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</si>
  <si>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</si>
  <si>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</si>
  <si>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</si>
  <si>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</si>
  <si>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</si>
  <si>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</si>
  <si>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</si>
  <si>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</si>
  <si>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</si>
  <si>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</si>
  <si>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</si>
  <si>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</si>
  <si>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</si>
  <si>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</si>
  <si>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</si>
  <si>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</si>
  <si>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</si>
  <si>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</si>
  <si>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</si>
  <si>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</si>
  <si>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</si>
  <si>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</si>
  <si>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</si>
  <si>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</si>
  <si>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</si>
  <si>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</si>
  <si>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</si>
  <si>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</si>
  <si>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</si>
  <si>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</si>
  <si>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</si>
  <si>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</si>
  <si>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</si>
  <si>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</si>
  <si>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</si>
  <si>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</si>
  <si>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</si>
  <si>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</si>
  <si>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</si>
  <si>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</si>
  <si>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</si>
  <si>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</si>
  <si>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</si>
  <si>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</si>
  <si>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</si>
  <si>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</si>
  <si>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</si>
  <si>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</si>
  <si>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</si>
  <si>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</si>
  <si>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</si>
  <si>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</si>
  <si>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</si>
  <si>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</si>
  <si>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</si>
  <si>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</si>
  <si>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</si>
  <si>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</si>
  <si>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</si>
  <si>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</si>
  <si>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</si>
  <si>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</si>
  <si>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</si>
  <si>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</si>
  <si>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</si>
  <si>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</si>
  <si>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</si>
  <si>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</si>
  <si>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</si>
  <si>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</si>
  <si>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</si>
  <si>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</si>
  <si>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</si>
  <si>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</si>
  <si>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</si>
  <si>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</si>
  <si>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</si>
  <si>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</si>
  <si>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</si>
  <si>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</si>
  <si>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</si>
  <si>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</si>
  <si>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</si>
  <si>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</si>
  <si>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</si>
  <si>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</si>
  <si>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</si>
  <si>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</si>
  <si>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</si>
  <si>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</si>
  <si>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</si>
  <si>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</si>
  <si>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</si>
  <si>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</si>
  <si>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</si>
  <si>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</si>
  <si>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</si>
  <si>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</si>
  <si>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</si>
  <si>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</si>
  <si>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</si>
  <si>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</si>
  <si>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</si>
  <si>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</si>
  <si>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</si>
  <si>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</si>
  <si>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</si>
  <si>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</si>
  <si>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</si>
  <si>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</si>
  <si>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</si>
  <si>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</si>
  <si>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</si>
  <si>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</si>
  <si>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</si>
  <si>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</si>
  <si>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</si>
  <si>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</si>
  <si>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</si>
  <si>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</si>
  <si>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</si>
  <si>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</si>
  <si>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</si>
  <si>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</si>
  <si>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</si>
  <si>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</si>
  <si>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</si>
  <si>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</si>
  <si>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</si>
  <si>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</si>
  <si>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</si>
  <si>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</si>
  <si>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</si>
  <si>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</si>
  <si>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</si>
  <si>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</si>
  <si>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</si>
  <si>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</si>
  <si>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</si>
  <si>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</si>
  <si>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</si>
  <si>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</si>
  <si>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</si>
  <si>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</si>
  <si>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</si>
  <si>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</si>
  <si>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</si>
  <si>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</si>
  <si>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</si>
  <si>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</si>
  <si>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</si>
  <si>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</si>
  <si>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</si>
  <si>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</si>
  <si>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</si>
  <si>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</si>
  <si>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</si>
  <si>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</si>
  <si>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</si>
  <si>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</si>
  <si>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</si>
  <si>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</si>
  <si>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</si>
  <si>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</si>
  <si>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</si>
  <si>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</si>
  <si>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</si>
  <si>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</si>
  <si>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</si>
  <si>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</si>
  <si>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</si>
  <si>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</si>
  <si>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</si>
  <si>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</si>
  <si>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</si>
  <si>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</si>
  <si>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</si>
  <si>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</si>
  <si>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</si>
  <si>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</si>
  <si>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</si>
  <si>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</si>
  <si>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</si>
  <si>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</si>
  <si>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</si>
  <si>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</si>
  <si>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</si>
  <si>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</si>
  <si>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</si>
  <si>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</si>
  <si>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</si>
  <si>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</si>
  <si>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</si>
  <si>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</si>
  <si>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</si>
  <si>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</si>
  <si>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</si>
  <si>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</si>
  <si>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</si>
  <si>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</si>
  <si>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</si>
  <si>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</si>
  <si>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</si>
  <si>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</si>
  <si>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</si>
  <si>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</si>
  <si>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</si>
  <si>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</si>
  <si>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</si>
  <si>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</si>
  <si>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</si>
  <si>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</si>
  <si>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</si>
  <si>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</si>
  <si>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</si>
  <si>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</si>
  <si>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</si>
  <si>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</si>
  <si>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</si>
  <si>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</si>
  <si>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</si>
  <si>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</si>
  <si>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</si>
  <si>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</si>
  <si>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</si>
  <si>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</si>
  <si>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</si>
  <si>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</si>
  <si>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</si>
  <si>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</si>
  <si>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</si>
  <si>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</si>
  <si>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</si>
  <si>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</si>
  <si>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</si>
  <si>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</si>
  <si>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</si>
  <si>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</si>
  <si>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</si>
  <si>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</si>
  <si>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</si>
  <si>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</si>
  <si>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</si>
  <si>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</si>
  <si>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</si>
  <si>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</si>
  <si>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</si>
  <si>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</si>
  <si>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</si>
  <si>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</si>
  <si>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</si>
  <si>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</si>
  <si>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</si>
  <si>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</si>
  <si>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</si>
  <si>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</si>
  <si>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</si>
  <si>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</si>
  <si>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</si>
  <si>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</si>
  <si>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</si>
  <si>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</si>
  <si>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</si>
  <si>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</si>
  <si>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</si>
  <si>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</si>
  <si>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</si>
  <si>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</si>
  <si>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</si>
  <si>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</si>
  <si>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</si>
  <si>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</si>
  <si>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</si>
  <si>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</si>
  <si>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</si>
  <si>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</si>
  <si>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</si>
  <si>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</si>
  <si>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</si>
  <si>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</si>
  <si>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</si>
  <si>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</si>
  <si>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</si>
  <si>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</si>
  <si>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</si>
  <si>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</si>
  <si>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</si>
  <si>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</si>
  <si>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</si>
  <si>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</si>
  <si>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</si>
  <si>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</si>
  <si>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</si>
  <si>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</si>
  <si>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</si>
  <si>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</si>
  <si>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</si>
  <si>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</si>
  <si>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</si>
  <si>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</si>
  <si>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</si>
  <si>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</si>
  <si>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</si>
  <si>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</si>
  <si>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</si>
  <si>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</si>
  <si>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</si>
  <si>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</si>
  <si>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</si>
  <si>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</si>
  <si>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</si>
  <si>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</si>
  <si>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</si>
  <si>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</si>
  <si>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</si>
  <si>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</si>
  <si>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</si>
  <si>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</si>
  <si>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</si>
  <si>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</si>
  <si>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</si>
  <si>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</si>
  <si>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</si>
  <si>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</si>
  <si>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</si>
  <si>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</si>
  <si>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</si>
  <si>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</si>
  <si>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</si>
  <si>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</si>
  <si>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</si>
  <si>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</si>
  <si>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</si>
  <si>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</si>
  <si>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</si>
  <si>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</si>
  <si>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</si>
  <si>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</si>
  <si>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</si>
  <si>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</si>
  <si>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</si>
  <si>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</si>
  <si>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</si>
  <si>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</si>
  <si>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</si>
  <si>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</si>
  <si>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</si>
  <si>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</si>
  <si>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</si>
  <si>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</si>
  <si>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</si>
  <si>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</si>
  <si>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</si>
  <si>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</si>
  <si>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</si>
  <si>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</si>
  <si>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</si>
  <si>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</si>
  <si>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</si>
  <si>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</si>
  <si>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</si>
  <si>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</si>
  <si>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</si>
  <si>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</si>
  <si>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</si>
  <si>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</si>
  <si>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</si>
  <si>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</si>
  <si>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</si>
  <si>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</si>
  <si>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</si>
  <si>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</si>
  <si>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</si>
  <si>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</si>
  <si>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</si>
  <si>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</si>
  <si>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</si>
  <si>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</si>
  <si>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</si>
  <si>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</si>
  <si>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</si>
  <si>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</si>
  <si>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</si>
  <si>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</si>
  <si>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</si>
  <si>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</si>
  <si>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</si>
  <si>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</si>
  <si>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</si>
  <si>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</si>
  <si>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</si>
  <si>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</si>
  <si>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</si>
  <si>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</si>
  <si>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</si>
  <si>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</si>
  <si>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</si>
  <si>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</si>
  <si>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</si>
  <si>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</si>
  <si>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</si>
  <si>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</si>
  <si>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</si>
  <si>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</si>
  <si>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</si>
  <si>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</si>
  <si>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</si>
  <si>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</si>
  <si>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</si>
  <si>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</si>
  <si>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</si>
  <si>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</si>
  <si>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</si>
  <si>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</si>
  <si>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</si>
  <si>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</si>
  <si>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</si>
  <si>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</si>
  <si>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</si>
  <si>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</si>
  <si>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</si>
  <si>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</si>
  <si>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</si>
  <si>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</si>
  <si>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</si>
  <si>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</si>
  <si>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</si>
  <si>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</si>
  <si>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</si>
  <si>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</si>
  <si>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</si>
  <si>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</si>
  <si>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</si>
  <si>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</si>
  <si>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</si>
  <si>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</si>
  <si>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</si>
  <si>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</si>
  <si>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</si>
  <si>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</si>
  <si>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</si>
  <si>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</si>
  <si>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</si>
  <si>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</si>
  <si>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</si>
  <si>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</si>
  <si>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</si>
  <si>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</si>
  <si>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</si>
  <si>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</si>
  <si>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</si>
  <si>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</si>
  <si>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</si>
  <si>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</si>
  <si>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</si>
  <si>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</si>
  <si>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</si>
  <si>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</si>
  <si>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</si>
  <si>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</si>
  <si>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</si>
  <si>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</si>
  <si>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</si>
  <si>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</si>
  <si>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</si>
  <si>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</si>
  <si>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</si>
  <si>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</si>
  <si>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</si>
  <si>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</si>
  <si>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</si>
  <si>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</si>
  <si>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</si>
  <si>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</si>
  <si>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</si>
  <si>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</si>
  <si>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</si>
  <si>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</si>
  <si>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</si>
  <si>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</si>
  <si>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</si>
  <si>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</si>
  <si>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</si>
  <si>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</si>
  <si>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</si>
  <si>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</si>
  <si>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</si>
  <si>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</si>
  <si>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</si>
  <si>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</si>
  <si>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</si>
  <si>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</si>
  <si>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</si>
  <si>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</si>
  <si>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</si>
  <si>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</si>
  <si>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</si>
  <si>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</si>
  <si>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</si>
  <si>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</si>
  <si>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</si>
  <si>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</si>
  <si>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</si>
  <si>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</si>
  <si>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</si>
  <si>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</si>
  <si>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</si>
  <si>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</si>
  <si>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</si>
  <si>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</si>
  <si>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</si>
  <si>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</si>
  <si>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</si>
  <si>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</si>
  <si>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</si>
  <si>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</si>
  <si>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</si>
  <si>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</si>
  <si>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</si>
  <si>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</si>
  <si>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</si>
  <si>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</si>
  <si>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</si>
  <si>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</si>
  <si>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</si>
  <si>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</si>
  <si>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</si>
  <si>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</si>
  <si>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</si>
  <si>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</si>
  <si>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</si>
  <si>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</si>
  <si>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</si>
  <si>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</si>
  <si>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</si>
  <si>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</si>
  <si>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</si>
  <si>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</si>
  <si>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</si>
  <si>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</si>
  <si>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</si>
  <si>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</si>
  <si>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</si>
  <si>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</si>
  <si>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</si>
  <si>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</si>
  <si>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</si>
  <si>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</si>
  <si>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</si>
  <si>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</si>
  <si>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</si>
  <si>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</si>
  <si>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</si>
  <si>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</si>
  <si>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</si>
  <si>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</si>
  <si>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</si>
  <si>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</si>
  <si>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</si>
  <si>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</si>
  <si>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</si>
  <si>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</si>
  <si>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</si>
  <si>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</si>
  <si>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</si>
  <si>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</si>
  <si>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</si>
  <si>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</si>
  <si>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</si>
  <si>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</si>
  <si>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</si>
  <si>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</si>
  <si>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</si>
  <si>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</si>
  <si>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</si>
  <si>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</si>
  <si>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</si>
  <si>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</si>
  <si>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</si>
  <si>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</si>
  <si>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</si>
  <si>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</si>
  <si>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</si>
  <si>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</si>
  <si>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</si>
  <si>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</si>
  <si>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</si>
  <si>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</si>
  <si>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</si>
  <si>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</si>
  <si>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</si>
  <si>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</si>
  <si>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</si>
  <si>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</si>
  <si>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</si>
  <si>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</si>
  <si>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</si>
  <si>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</si>
  <si>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</si>
  <si>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</si>
  <si>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</si>
  <si>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</si>
  <si>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</si>
  <si>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</si>
  <si>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</si>
  <si>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</si>
  <si>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</si>
  <si>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</si>
  <si>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</si>
  <si>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</si>
  <si>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</si>
  <si>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</si>
  <si>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</si>
  <si>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</si>
  <si>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</si>
  <si>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</si>
  <si>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</si>
  <si>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</si>
  <si>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</si>
  <si>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</si>
  <si>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</si>
  <si>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</si>
  <si>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</si>
  <si>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</si>
  <si>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</si>
  <si>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</si>
  <si>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</si>
  <si>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</si>
  <si>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</si>
  <si>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</si>
  <si>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</si>
  <si>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</si>
  <si>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</si>
  <si>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</si>
  <si>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</si>
  <si>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</si>
  <si>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</si>
  <si>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</si>
  <si>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</si>
  <si>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</si>
  <si>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</si>
  <si>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</si>
  <si>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</si>
  <si>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</si>
  <si>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</si>
  <si>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</si>
  <si>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</si>
  <si>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</si>
  <si>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</si>
  <si>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</si>
  <si>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</si>
  <si>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</si>
  <si>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</si>
  <si>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</si>
  <si>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</si>
  <si>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</si>
  <si>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</si>
  <si>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</si>
  <si>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</si>
  <si>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</si>
  <si>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</si>
  <si>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</si>
  <si>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</si>
  <si>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</si>
  <si>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</si>
  <si>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</si>
  <si>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</si>
  <si>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</si>
  <si>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</si>
  <si>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</si>
  <si>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</si>
  <si>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</si>
  <si>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</si>
  <si>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</si>
  <si>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</si>
  <si>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</si>
  <si>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</si>
  <si>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</si>
  <si>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</si>
  <si>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</si>
  <si>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</si>
  <si>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</si>
  <si>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</si>
  <si>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</si>
  <si>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</si>
  <si>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</si>
  <si>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</si>
  <si>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</si>
  <si>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</si>
  <si>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</si>
  <si>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</si>
  <si>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</si>
  <si>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</si>
  <si>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</si>
  <si>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</si>
  <si>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</si>
  <si>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</si>
  <si>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</si>
  <si>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</si>
  <si>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</si>
  <si>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</si>
  <si>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</si>
  <si>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</si>
  <si>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</si>
  <si>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</si>
  <si>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</si>
  <si>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</si>
  <si>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</si>
  <si>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</si>
  <si>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</si>
  <si>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</si>
  <si>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</si>
  <si>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</si>
  <si>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</si>
  <si>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</si>
  <si>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</si>
  <si>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</si>
  <si>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</si>
  <si>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</si>
  <si>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</si>
  <si>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</si>
  <si>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</si>
  <si>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</si>
  <si>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</si>
  <si>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</si>
  <si>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</si>
  <si>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</si>
  <si>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</si>
  <si>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</si>
  <si>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</si>
  <si>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</si>
  <si>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</si>
  <si>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</si>
  <si>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</si>
  <si>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</si>
  <si>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</si>
  <si>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</si>
  <si>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</si>
  <si>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</si>
  <si>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</si>
  <si>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</si>
  <si>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</si>
  <si>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</si>
  <si>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</si>
  <si>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</si>
  <si>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</si>
  <si>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</si>
  <si>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</si>
  <si>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</si>
  <si>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</si>
  <si>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</si>
  <si>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</si>
  <si>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</si>
  <si>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</si>
  <si>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</si>
  <si>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</si>
  <si>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</si>
  <si>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</si>
  <si>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</si>
  <si>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</si>
  <si>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</si>
  <si>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</si>
  <si>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</si>
  <si>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</si>
  <si>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</si>
  <si>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</si>
  <si>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</si>
  <si>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</si>
  <si>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</si>
  <si>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</si>
  <si>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</si>
  <si>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</si>
  <si>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</si>
  <si>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</si>
  <si>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</si>
  <si>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</si>
  <si>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</si>
  <si>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</si>
  <si>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</si>
  <si>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</si>
  <si>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</si>
  <si>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</si>
  <si>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</si>
  <si>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</si>
  <si>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</si>
  <si>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</si>
  <si>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</si>
  <si>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</si>
  <si>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</si>
  <si>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</si>
  <si>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</si>
  <si>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</si>
  <si>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</si>
  <si>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</si>
  <si>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</si>
  <si>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</si>
  <si>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</si>
  <si>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</si>
  <si>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</si>
  <si>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</si>
  <si>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</si>
  <si>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</si>
  <si>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</si>
  <si>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</si>
  <si>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</si>
  <si>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</si>
  <si>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</si>
  <si>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</si>
  <si>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</si>
  <si>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</si>
  <si>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</si>
  <si>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</si>
  <si>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</si>
  <si>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</si>
  <si>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</si>
  <si>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</si>
  <si>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</si>
  <si>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</si>
  <si>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</si>
  <si>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</si>
  <si>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</si>
  <si>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</si>
  <si>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</si>
  <si>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</si>
  <si>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</si>
  <si>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</si>
  <si>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</si>
  <si>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</si>
  <si>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</si>
  <si>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</si>
  <si>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</si>
  <si>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</si>
  <si>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</si>
  <si>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</si>
  <si>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</si>
  <si>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</si>
  <si>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</si>
  <si>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</si>
  <si>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</si>
  <si>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</si>
  <si>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</si>
  <si>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</si>
  <si>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</si>
  <si>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</si>
  <si>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</si>
  <si>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</si>
  <si>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</si>
  <si>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</si>
  <si>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</si>
  <si>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</si>
  <si>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</si>
  <si>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</si>
  <si>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</si>
  <si>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</si>
  <si>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</si>
  <si>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</si>
  <si>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</si>
  <si>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</si>
  <si>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</si>
  <si>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</si>
  <si>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</si>
  <si>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</si>
  <si>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</si>
  <si>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</si>
  <si>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</si>
  <si>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</si>
  <si>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</si>
  <si>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</si>
  <si>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</si>
  <si>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</si>
  <si>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</si>
  <si>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</si>
  <si>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</si>
  <si>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</si>
  <si>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</si>
  <si>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</si>
  <si>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</si>
  <si>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</si>
  <si>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</si>
  <si>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</si>
  <si>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</si>
  <si>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</si>
  <si>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</si>
  <si>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</si>
  <si>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</si>
  <si>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</si>
  <si>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</si>
  <si>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</si>
  <si>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</si>
  <si>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</si>
  <si>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</si>
  <si>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</si>
  <si>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</si>
  <si>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</si>
  <si>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</si>
  <si>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</si>
  <si>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</si>
  <si>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</si>
  <si>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</si>
  <si>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</si>
  <si>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</si>
  <si>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</si>
  <si>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</si>
  <si>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</si>
  <si>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</si>
  <si>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</si>
  <si>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</si>
  <si>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</si>
  <si>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</si>
  <si>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</si>
  <si>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</si>
  <si>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</si>
  <si>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</si>
  <si>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</si>
  <si>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</si>
  <si>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</si>
  <si>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</si>
  <si>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</si>
  <si>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</si>
  <si>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</si>
  <si>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</si>
  <si>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</si>
  <si>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</si>
  <si>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</si>
  <si>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</si>
  <si>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</si>
  <si>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</si>
  <si>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</si>
  <si>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</si>
  <si>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</si>
  <si>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</si>
  <si>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</si>
  <si>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</si>
  <si>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</si>
  <si>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</si>
  <si>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</si>
  <si>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</si>
  <si>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</si>
  <si>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</si>
  <si>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</si>
  <si>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</si>
  <si>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</si>
  <si>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</si>
  <si>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</si>
  <si>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</si>
  <si>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</si>
  <si>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</si>
  <si>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</si>
  <si>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</si>
  <si>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</si>
  <si>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</si>
  <si>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</si>
  <si>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</si>
  <si>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</si>
  <si>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</si>
  <si>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</si>
  <si>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</si>
  <si>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</si>
  <si>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</si>
  <si>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</si>
  <si>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</si>
  <si>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</si>
  <si>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</si>
  <si>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</si>
  <si>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</si>
  <si>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</si>
  <si>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</si>
  <si>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</si>
  <si>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</si>
  <si>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</si>
  <si>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</si>
  <si>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</si>
  <si>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</si>
  <si>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</si>
  <si>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</si>
  <si>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</si>
  <si>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</si>
  <si>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</si>
  <si>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</si>
  <si>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</si>
  <si>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</si>
  <si>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</si>
  <si>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</si>
  <si>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</si>
  <si>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</si>
  <si>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</si>
  <si>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</si>
  <si>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</si>
  <si>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</si>
  <si>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</si>
  <si>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</si>
  <si>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</si>
  <si>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</si>
  <si>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</si>
  <si>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</si>
  <si>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</si>
  <si>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</si>
  <si>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</si>
  <si>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</si>
  <si>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</si>
  <si>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</si>
  <si>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</si>
  <si>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</si>
  <si>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</si>
  <si>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</si>
  <si>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</si>
  <si>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</si>
  <si>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</si>
  <si>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</si>
  <si>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</si>
  <si>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</si>
  <si>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</si>
  <si>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</si>
  <si>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</si>
  <si>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</si>
  <si>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</si>
  <si>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</si>
  <si>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</si>
  <si>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</si>
  <si>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</si>
  <si>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</si>
  <si>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</si>
  <si>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</si>
  <si>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</si>
  <si>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</si>
  <si>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</si>
  <si>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</si>
  <si>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</si>
  <si>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</si>
  <si>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</si>
  <si>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</si>
  <si>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</si>
  <si>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</si>
  <si>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</si>
  <si>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</si>
  <si>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</si>
  <si>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</si>
  <si>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</si>
  <si>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</si>
  <si>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</si>
  <si>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</si>
  <si>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</si>
  <si>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</si>
  <si>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</si>
  <si>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</si>
  <si>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</si>
  <si>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</si>
  <si>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</si>
  <si>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</si>
  <si>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</si>
  <si>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</si>
  <si>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</si>
  <si>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</si>
  <si>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</si>
  <si>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</si>
  <si>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</si>
  <si>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</si>
  <si>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</si>
  <si>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</si>
  <si>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</si>
  <si>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</si>
  <si>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</si>
  <si>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</si>
  <si>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</si>
  <si>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</si>
  <si>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</si>
  <si>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</si>
  <si>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</si>
  <si>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</si>
  <si>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</si>
  <si>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</si>
  <si>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</si>
  <si>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</si>
  <si>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</si>
  <si>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</si>
  <si>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</si>
  <si>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</si>
  <si>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</si>
  <si>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</si>
  <si>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</si>
  <si>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</si>
  <si>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</si>
  <si>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</si>
  <si>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</si>
  <si>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</si>
  <si>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</si>
  <si>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</si>
  <si>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</si>
  <si>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</si>
  <si>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</si>
  <si>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</si>
  <si>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</si>
  <si>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</si>
  <si>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</si>
  <si>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</si>
  <si>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</si>
  <si>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</si>
  <si>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</si>
  <si>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</si>
  <si>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</si>
  <si>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</si>
  <si>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</si>
  <si>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</si>
  <si>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</si>
  <si>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</si>
  <si>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</si>
  <si>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</si>
  <si>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</si>
  <si>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</si>
  <si>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</si>
  <si>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</si>
  <si>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</si>
  <si>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</si>
  <si>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</si>
  <si>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</si>
  <si>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</si>
  <si>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</si>
  <si>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</si>
  <si>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</si>
  <si>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</si>
  <si>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</si>
  <si>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</si>
  <si>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</si>
  <si>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</si>
  <si>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</si>
  <si>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</si>
  <si>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</si>
  <si>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</si>
  <si>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</si>
  <si>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</si>
  <si>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</si>
  <si>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</si>
  <si>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</si>
  <si>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</si>
  <si>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</si>
  <si>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</si>
  <si>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</si>
  <si>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</si>
  <si>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</si>
  <si>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</si>
  <si>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</si>
  <si>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</si>
  <si>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</si>
  <si>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</si>
  <si>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</si>
  <si>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</si>
  <si>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</si>
  <si>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</si>
  <si>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</si>
  <si>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</si>
  <si>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</si>
  <si>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</si>
  <si>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</si>
  <si>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</si>
  <si>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</si>
  <si>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</si>
  <si>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</si>
  <si>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</si>
  <si>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</si>
  <si>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</si>
  <si>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</si>
  <si>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</si>
  <si>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</si>
  <si>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</si>
  <si>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</si>
  <si>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</si>
  <si>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</si>
  <si>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</si>
  <si>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</si>
  <si>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</si>
  <si>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</si>
  <si>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</si>
  <si>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</si>
  <si>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</si>
  <si>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</si>
  <si>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</si>
  <si>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</si>
  <si>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</si>
  <si>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</si>
  <si>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</si>
  <si>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</si>
  <si>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</si>
  <si>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</si>
  <si>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</si>
  <si>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</si>
  <si>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</si>
  <si>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</si>
  <si>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</si>
  <si>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</si>
  <si>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</si>
  <si>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</si>
  <si>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</si>
  <si>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</si>
  <si>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</si>
  <si>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</si>
  <si>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</si>
  <si>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</si>
  <si>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</si>
  <si>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</si>
  <si>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</si>
  <si>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</si>
  <si>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</si>
  <si>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</si>
  <si>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</si>
  <si>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</si>
  <si>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</si>
  <si>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</si>
  <si>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</si>
  <si>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</si>
  <si>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</si>
  <si>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</si>
  <si>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</si>
  <si>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</si>
  <si>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</si>
  <si>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</si>
  <si>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</si>
  <si>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</si>
  <si>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</si>
  <si>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</si>
  <si>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</si>
  <si>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</si>
  <si>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</si>
  <si>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</si>
  <si>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</si>
  <si>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</si>
  <si>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</si>
  <si>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</si>
  <si>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</si>
  <si>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</si>
  <si>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</si>
  <si>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</si>
  <si>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</si>
  <si>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</si>
  <si>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</si>
  <si>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</si>
  <si>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</si>
  <si>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</si>
  <si>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</si>
  <si>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</si>
  <si>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</si>
  <si>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</si>
  <si>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</si>
  <si>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</si>
  <si>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</si>
  <si>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</si>
  <si>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</si>
  <si>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</si>
  <si>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</si>
  <si>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</si>
  <si>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</si>
  <si>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</si>
  <si>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</si>
  <si>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</si>
  <si>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</si>
  <si>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</si>
  <si>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</si>
  <si>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</si>
  <si>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</si>
  <si>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</si>
  <si>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</si>
  <si>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</si>
  <si>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</si>
  <si>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</si>
  <si>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</si>
  <si>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</si>
  <si>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</si>
  <si>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</si>
  <si>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</si>
  <si>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</si>
  <si>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</si>
  <si>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</si>
  <si>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</si>
  <si>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</si>
  <si>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</si>
  <si>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</si>
  <si>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</si>
  <si>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</si>
  <si>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</si>
  <si>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</si>
  <si>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</si>
  <si>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</si>
  <si>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</si>
  <si>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</si>
  <si>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</si>
  <si>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</si>
  <si>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</si>
  <si>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</si>
  <si>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</si>
  <si>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</si>
  <si>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</si>
  <si>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</si>
  <si>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</si>
  <si>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</si>
  <si>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</si>
  <si>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</si>
  <si>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</si>
  <si>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</si>
  <si>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</si>
  <si>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</si>
  <si>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</si>
  <si>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</si>
  <si>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</si>
  <si>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</si>
  <si>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</si>
  <si>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</si>
  <si>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</si>
  <si>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</si>
  <si>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</si>
  <si>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</si>
  <si>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</si>
  <si>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</si>
  <si>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</si>
  <si>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</si>
  <si>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</si>
  <si>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</si>
  <si>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</si>
  <si>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</si>
  <si>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</si>
  <si>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</si>
  <si>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</si>
  <si>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</si>
  <si>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</si>
  <si>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</si>
  <si>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</si>
  <si>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</si>
  <si>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</si>
  <si>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</si>
  <si>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</si>
  <si>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</si>
  <si>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</si>
  <si>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</si>
  <si>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</si>
  <si>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</si>
  <si>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</si>
  <si>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</si>
  <si>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</si>
  <si>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</si>
  <si>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</si>
  <si>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</si>
  <si>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</si>
  <si>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</si>
  <si>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</si>
  <si>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</si>
  <si>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</si>
  <si>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</si>
  <si>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</si>
  <si>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</si>
  <si>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</si>
  <si>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</si>
  <si>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</si>
  <si>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</si>
  <si>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</si>
  <si>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</si>
  <si>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</si>
  <si>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</si>
  <si>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</si>
  <si>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</si>
  <si>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</si>
  <si>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</si>
  <si>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</si>
  <si>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</si>
  <si>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</si>
  <si>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</si>
  <si>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</si>
  <si>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</si>
  <si>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</si>
  <si>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</si>
  <si>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</si>
  <si>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</si>
  <si>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</si>
  <si>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</si>
  <si>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</si>
  <si>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</si>
  <si>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</si>
  <si>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</si>
  <si>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</si>
  <si>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</si>
  <si>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</si>
  <si>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</si>
  <si>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</si>
  <si>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</si>
  <si>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</si>
  <si>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</si>
  <si>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</si>
  <si>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</si>
  <si>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</si>
  <si>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</si>
  <si>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</si>
  <si>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</si>
  <si>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</si>
  <si>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</si>
  <si>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</si>
  <si>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</si>
  <si>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</si>
  <si>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</si>
  <si>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</si>
  <si>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</si>
  <si>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</si>
  <si>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</si>
  <si>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</si>
  <si>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</si>
  <si>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</si>
  <si>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</si>
  <si>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</si>
  <si>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</si>
  <si>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</si>
  <si>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</si>
  <si>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</si>
  <si>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</si>
  <si>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</si>
  <si>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</si>
  <si>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</si>
  <si>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</si>
  <si>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</si>
  <si>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</si>
  <si>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</si>
  <si>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</si>
  <si>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</si>
  <si>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</si>
  <si>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</si>
  <si>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</si>
  <si>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</si>
  <si>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</si>
  <si>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</si>
  <si>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</si>
  <si>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</si>
  <si>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</si>
  <si>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</si>
  <si>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</si>
  <si>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</si>
  <si>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</si>
  <si>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</si>
  <si>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</si>
  <si>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</si>
  <si>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</si>
  <si>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</si>
  <si>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</si>
  <si>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</si>
  <si>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</si>
  <si>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</si>
  <si>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</si>
  <si>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</si>
  <si>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</si>
  <si>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</si>
  <si>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</si>
  <si>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</si>
  <si>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</si>
  <si>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</si>
  <si>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</si>
  <si>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</si>
  <si>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</si>
  <si>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</si>
  <si>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</si>
  <si>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</si>
  <si>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</si>
  <si>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</si>
  <si>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</si>
  <si>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</si>
  <si>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</si>
  <si>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</si>
  <si>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</si>
  <si>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</si>
  <si>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</si>
  <si>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</si>
  <si>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</si>
  <si>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</si>
  <si>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</si>
  <si>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</si>
  <si>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</si>
  <si>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</si>
  <si>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</si>
  <si>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</si>
  <si>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</si>
  <si>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</si>
  <si>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</si>
  <si>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</si>
  <si>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</si>
  <si>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</si>
  <si>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</si>
  <si>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</si>
  <si>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</si>
  <si>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</si>
  <si>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</si>
  <si>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</si>
  <si>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</si>
  <si>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</si>
  <si>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</si>
  <si>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</si>
  <si>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</si>
  <si>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</si>
  <si>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</si>
  <si>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</si>
  <si>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</si>
  <si>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</si>
  <si>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</si>
  <si>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</si>
  <si>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</si>
  <si>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</si>
  <si>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</si>
  <si>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</si>
  <si>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</si>
  <si>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</si>
  <si>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</si>
  <si>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</si>
  <si>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</si>
  <si>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</si>
  <si>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</si>
  <si>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</si>
  <si>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</si>
  <si>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</si>
  <si>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</si>
  <si>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</si>
  <si>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</si>
  <si>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</si>
  <si>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</si>
  <si>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</si>
  <si>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</si>
  <si>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</si>
  <si>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</si>
  <si>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</si>
  <si>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</si>
  <si>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</si>
  <si>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</si>
  <si>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</si>
  <si>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</si>
  <si>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</si>
  <si>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</si>
  <si>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</si>
  <si>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</si>
  <si>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</si>
  <si>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</si>
  <si>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</si>
  <si>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</si>
  <si>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</si>
  <si>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</si>
  <si>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</si>
  <si>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</si>
  <si>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</si>
  <si>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</si>
  <si>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</si>
  <si>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</si>
  <si>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</si>
  <si>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</si>
  <si>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</si>
  <si>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</si>
  <si>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</si>
  <si>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</si>
  <si>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</si>
  <si>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</si>
  <si>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</si>
  <si>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</si>
  <si>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</si>
  <si>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</si>
  <si>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</si>
  <si>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</si>
  <si>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</si>
  <si>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</si>
  <si>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</si>
  <si>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</si>
  <si>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</si>
  <si>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</si>
  <si>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</si>
  <si>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</si>
  <si>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</si>
  <si>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</si>
  <si>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</si>
  <si>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</si>
  <si>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</si>
  <si>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</si>
  <si>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</si>
  <si>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</si>
  <si>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</si>
  <si>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</si>
  <si>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</si>
  <si>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</si>
  <si>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</si>
  <si>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</si>
  <si>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</si>
  <si>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</si>
  <si>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</si>
  <si>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</si>
  <si>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</si>
  <si>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</si>
  <si>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</si>
  <si>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</si>
  <si>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</si>
  <si>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</si>
  <si>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</si>
  <si>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</si>
  <si>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</si>
  <si>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</si>
  <si>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</si>
  <si>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</si>
  <si>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</si>
  <si>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</si>
  <si>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</si>
  <si>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</si>
  <si>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</si>
  <si>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</si>
  <si>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</si>
  <si>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</si>
  <si>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</si>
  <si>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</si>
  <si>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</si>
  <si>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</si>
  <si>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</si>
  <si>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</si>
  <si>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</si>
  <si>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</si>
  <si>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</si>
  <si>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</si>
  <si>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</si>
  <si>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</si>
  <si>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</si>
  <si>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</si>
  <si>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</si>
  <si>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</si>
  <si>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</si>
  <si>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</si>
  <si>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</si>
  <si>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</si>
  <si>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</si>
  <si>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</si>
  <si>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</si>
  <si>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</si>
  <si>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</si>
  <si>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</si>
  <si>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</si>
  <si>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</si>
  <si>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</si>
  <si>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</si>
  <si>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</si>
  <si>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</si>
  <si>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</si>
  <si>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</si>
  <si>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</si>
  <si>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</si>
  <si>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</si>
  <si>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</si>
  <si>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</si>
  <si>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</si>
  <si>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</si>
  <si>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</si>
  <si>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</si>
  <si>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</si>
  <si>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</si>
  <si>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</si>
  <si>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</si>
  <si>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</si>
  <si>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</si>
  <si>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</si>
  <si>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</si>
  <si>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</si>
  <si>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</si>
  <si>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</si>
  <si>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</si>
  <si>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</si>
  <si>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</si>
  <si>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</si>
  <si>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</si>
  <si>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</si>
  <si>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</si>
  <si>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</si>
  <si>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</si>
  <si>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</si>
  <si>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</si>
  <si>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</si>
  <si>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</si>
  <si>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</si>
  <si>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</si>
  <si>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</si>
  <si>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</si>
  <si>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</si>
  <si>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</si>
  <si>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</si>
  <si>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</si>
  <si>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</si>
  <si>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</si>
  <si>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</si>
  <si>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</si>
  <si>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</si>
  <si>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</si>
  <si>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</si>
  <si>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</si>
  <si>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</si>
  <si>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</si>
  <si>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</si>
  <si>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</si>
  <si>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</si>
  <si>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</si>
  <si>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</si>
  <si>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</si>
  <si>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</si>
  <si>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</si>
  <si>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</si>
  <si>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</si>
  <si>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</si>
  <si>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</si>
  <si>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</si>
  <si>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</si>
  <si>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</si>
  <si>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</si>
  <si>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</si>
  <si>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</si>
  <si>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</si>
  <si>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</si>
  <si>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</si>
  <si>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</si>
  <si>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</si>
  <si>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</si>
  <si>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</si>
  <si>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</si>
  <si>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</si>
  <si>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</si>
  <si>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</si>
  <si>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</si>
  <si>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</si>
  <si>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</si>
  <si>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</si>
  <si>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</si>
  <si>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</si>
  <si>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</si>
  <si>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</si>
  <si>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</si>
  <si>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</si>
  <si>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</si>
  <si>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</si>
  <si>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</si>
  <si>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</si>
  <si>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</si>
  <si>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</si>
  <si>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</si>
  <si>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</si>
  <si>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</si>
  <si>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</si>
  <si>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</si>
  <si>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</si>
  <si>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</si>
  <si>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</si>
  <si>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</si>
  <si>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</si>
  <si>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</si>
  <si>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</si>
  <si>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</si>
  <si>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</si>
  <si>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</si>
  <si>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</si>
  <si>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</si>
  <si>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</si>
  <si>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</si>
  <si>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</si>
  <si>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</si>
  <si>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</si>
  <si>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</si>
  <si>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</si>
  <si>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</si>
  <si>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</si>
  <si>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</si>
  <si>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</si>
  <si>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</si>
  <si>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</si>
  <si>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</si>
  <si>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</si>
  <si>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</si>
  <si>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</si>
  <si>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</si>
  <si>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</si>
  <si>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</si>
  <si>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</si>
  <si>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</si>
  <si>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</si>
  <si>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</si>
  <si>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</si>
  <si>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</si>
  <si>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</si>
  <si>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</si>
  <si>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</si>
  <si>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</si>
  <si>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</si>
  <si>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</si>
  <si>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</si>
  <si>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</si>
  <si>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</si>
  <si>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</si>
  <si>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</si>
  <si>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</si>
  <si>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</si>
  <si>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</si>
  <si>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</si>
  <si>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</si>
  <si>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</si>
  <si>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</si>
  <si>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</si>
  <si>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</si>
  <si>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</si>
  <si>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</si>
  <si>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</si>
  <si>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</si>
  <si>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</si>
  <si>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</si>
  <si>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</si>
  <si>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</si>
  <si>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</si>
  <si>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</si>
  <si>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</si>
  <si>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</si>
  <si>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</si>
  <si>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</si>
  <si>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</si>
  <si>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</si>
  <si>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</si>
  <si>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</si>
  <si>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</si>
  <si>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</si>
  <si>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</si>
  <si>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</si>
  <si>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</si>
  <si>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</si>
  <si>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</si>
  <si>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</si>
  <si>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</si>
  <si>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</si>
  <si>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</si>
  <si>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</si>
  <si>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</si>
  <si>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</si>
  <si>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</si>
  <si>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</si>
  <si>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</si>
  <si>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</si>
  <si>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</si>
  <si>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</si>
  <si>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</si>
  <si>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</si>
  <si>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</si>
  <si>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</si>
  <si>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</si>
  <si>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</si>
  <si>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</si>
  <si>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</si>
  <si>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</si>
  <si>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</si>
  <si>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</si>
  <si>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</si>
  <si>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</si>
  <si>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</si>
  <si>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</si>
  <si>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</si>
  <si>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</si>
  <si>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</si>
  <si>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</si>
  <si>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</si>
  <si>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</si>
  <si>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</si>
  <si>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</si>
  <si>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</si>
  <si>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</si>
  <si>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</si>
  <si>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</si>
  <si>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</si>
  <si>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</si>
  <si>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</si>
  <si>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</si>
  <si>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</si>
  <si>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</si>
  <si>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</si>
  <si>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</si>
  <si>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</si>
  <si>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</si>
  <si>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</si>
  <si>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</si>
  <si>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</si>
  <si>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</si>
  <si>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</si>
  <si>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</si>
  <si>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</si>
  <si>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</si>
  <si>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</si>
  <si>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</si>
  <si>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</si>
  <si>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</si>
  <si>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</si>
  <si>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</si>
  <si>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</si>
  <si>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</si>
  <si>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</si>
  <si>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</si>
  <si>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</si>
  <si>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</si>
  <si>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</si>
  <si>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</si>
  <si>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</si>
  <si>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</si>
  <si>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</si>
  <si>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</si>
  <si>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</si>
  <si>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</si>
  <si>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</si>
  <si>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</si>
  <si>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</si>
  <si>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</si>
  <si>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</si>
  <si>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</si>
  <si>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</si>
  <si>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</si>
  <si>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</si>
  <si>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</si>
  <si>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</si>
  <si>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</si>
  <si>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</si>
  <si>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</si>
  <si>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</si>
  <si>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</si>
  <si>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</si>
  <si>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</si>
  <si>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</si>
  <si>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</si>
  <si>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</si>
  <si>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</si>
  <si>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</si>
  <si>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</si>
  <si>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</si>
  <si>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</si>
  <si>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</si>
  <si>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</si>
  <si>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</si>
  <si>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</si>
  <si>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</si>
  <si>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</si>
  <si>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</si>
  <si>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</si>
  <si>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</si>
  <si>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</si>
  <si>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</si>
  <si>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</si>
  <si>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</si>
  <si>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</si>
  <si>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</si>
  <si>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</si>
  <si>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</si>
  <si>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</si>
  <si>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</si>
  <si>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</si>
  <si>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</si>
  <si>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</si>
  <si>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</si>
  <si>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</si>
  <si>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</si>
  <si>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</si>
  <si>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</si>
  <si>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</si>
  <si>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</si>
  <si>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</si>
  <si>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</si>
  <si>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</si>
  <si>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</si>
  <si>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</si>
  <si>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</si>
  <si>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</si>
  <si>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</si>
  <si>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</si>
  <si>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</si>
  <si>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</si>
  <si>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</si>
  <si>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</si>
  <si>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</si>
  <si>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</si>
  <si>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</si>
  <si>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</si>
  <si>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</si>
  <si>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</si>
  <si>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</si>
  <si>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</si>
  <si>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</si>
  <si>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</si>
  <si>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</si>
  <si>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</si>
  <si>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</si>
  <si>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</si>
  <si>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</si>
  <si>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</si>
  <si>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</si>
  <si>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</si>
  <si>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</si>
  <si>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</si>
  <si>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</si>
  <si>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</si>
  <si>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</si>
  <si>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</si>
  <si>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</si>
  <si>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</si>
  <si>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</si>
  <si>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</si>
  <si>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</si>
  <si>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</si>
  <si>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</si>
  <si>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</si>
  <si>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</si>
  <si>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</si>
  <si>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</si>
  <si>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</si>
  <si>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</si>
  <si>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</si>
  <si>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</si>
  <si>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</si>
  <si>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</si>
  <si>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</si>
  <si>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</si>
  <si>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</si>
  <si>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</si>
  <si>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</si>
  <si>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</si>
  <si>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</si>
  <si>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</si>
  <si>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</si>
  <si>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</si>
  <si>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</si>
  <si>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</si>
  <si>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</si>
  <si>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</si>
  <si>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</si>
  <si>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</si>
  <si>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</si>
  <si>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</si>
  <si>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</si>
  <si>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</si>
  <si>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</si>
  <si>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</si>
  <si>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</si>
  <si>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</si>
  <si>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</si>
  <si>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</si>
  <si>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</si>
  <si>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</si>
  <si>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</si>
  <si>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</si>
  <si>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</si>
  <si>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</si>
  <si>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</si>
  <si>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</si>
  <si>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</si>
  <si>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</si>
  <si>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</si>
  <si>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</si>
  <si>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</si>
  <si>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</si>
  <si>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</si>
  <si>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</si>
  <si>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</si>
  <si>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</si>
  <si>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</si>
  <si>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</si>
  <si>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</si>
  <si>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</si>
  <si>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</si>
  <si>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</si>
  <si>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</si>
  <si>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</si>
  <si>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</si>
  <si>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</si>
  <si>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</si>
  <si>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</si>
  <si>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</si>
  <si>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</si>
  <si>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</si>
  <si>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</si>
  <si>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</si>
  <si>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</si>
  <si>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</si>
  <si>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</si>
  <si>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</si>
  <si>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</si>
  <si>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</si>
  <si>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</si>
  <si>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</si>
  <si>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</si>
  <si>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</si>
  <si>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</si>
  <si>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</si>
  <si>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</si>
  <si>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</si>
  <si>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</si>
  <si>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</si>
  <si>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</si>
  <si>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</si>
  <si>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</si>
  <si>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</si>
  <si>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</si>
  <si>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</si>
  <si>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</si>
  <si>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</si>
  <si>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</si>
  <si>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</si>
  <si>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</si>
  <si>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</si>
  <si>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</si>
  <si>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</si>
  <si>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</si>
  <si>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</si>
  <si>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</si>
  <si>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</si>
  <si>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</si>
  <si>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</si>
  <si>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</si>
  <si>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</si>
  <si>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</si>
  <si>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</si>
  <si>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</si>
  <si>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</si>
  <si>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</si>
  <si>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</si>
  <si>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</si>
  <si>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</si>
  <si>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</si>
  <si>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</si>
  <si>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</si>
  <si>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</si>
  <si>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</si>
  <si>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</si>
  <si>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</si>
  <si>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</si>
  <si>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</si>
  <si>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</si>
  <si>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</si>
  <si>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</si>
  <si>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</si>
  <si>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</si>
  <si>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</si>
  <si>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</si>
  <si>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</si>
  <si>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</si>
  <si>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</si>
  <si>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</si>
  <si>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</si>
  <si>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</si>
  <si>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</si>
  <si>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</si>
  <si>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</si>
  <si>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</si>
  <si>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</si>
  <si>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</si>
  <si>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</si>
  <si>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</si>
  <si>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</si>
  <si>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</si>
  <si>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</si>
  <si>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</si>
  <si>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</si>
  <si>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</si>
  <si>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</si>
  <si>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</si>
  <si>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</si>
  <si>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</si>
  <si>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</si>
  <si>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</si>
  <si>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</si>
  <si>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</si>
  <si>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</si>
  <si>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</si>
  <si>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</si>
  <si>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</si>
  <si>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</si>
  <si>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</si>
  <si>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</si>
  <si>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</si>
  <si>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</si>
  <si>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</si>
  <si>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</si>
  <si>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</si>
  <si>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</si>
  <si>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</si>
  <si>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</si>
  <si>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</si>
  <si>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</si>
  <si>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</si>
  <si>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</si>
  <si>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</si>
  <si>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</si>
  <si>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</si>
  <si>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</si>
  <si>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</si>
  <si>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</si>
  <si>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</si>
  <si>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</si>
  <si>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</si>
  <si>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</si>
  <si>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</si>
  <si>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</si>
  <si>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</si>
  <si>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</si>
  <si>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</si>
  <si>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</si>
  <si>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</si>
  <si>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</si>
  <si>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</si>
  <si>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</si>
  <si>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</si>
  <si>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</si>
  <si>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</si>
  <si>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</si>
  <si>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</si>
  <si>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</si>
  <si>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</si>
  <si>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</si>
  <si>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</si>
  <si>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</si>
  <si>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</si>
  <si>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</si>
  <si>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</si>
  <si>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</si>
  <si>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</si>
  <si>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</si>
  <si>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</si>
  <si>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</si>
  <si>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</si>
  <si>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</si>
  <si>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</si>
  <si>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</si>
  <si>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</si>
  <si>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</si>
  <si>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</si>
  <si>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</si>
  <si>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</si>
  <si>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</si>
  <si>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</si>
  <si>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</si>
  <si>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</si>
  <si>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</si>
  <si>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</si>
  <si>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</si>
  <si>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</si>
  <si>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</si>
  <si>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</si>
  <si>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</si>
  <si>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</si>
  <si>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</si>
  <si>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</si>
  <si>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</si>
  <si>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</si>
  <si>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</si>
  <si>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</si>
  <si>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</si>
  <si>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</si>
  <si>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</si>
  <si>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</si>
  <si>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</si>
  <si>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</si>
  <si>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</si>
  <si>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</si>
  <si>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</si>
  <si>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</si>
  <si>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</si>
  <si>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</si>
  <si>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</si>
  <si>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</si>
  <si>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</si>
  <si>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</si>
  <si>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</si>
  <si>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</si>
  <si>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</si>
  <si>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</si>
  <si>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</si>
  <si>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</si>
  <si>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</si>
  <si>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</si>
  <si>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</si>
  <si>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</si>
  <si>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</si>
  <si>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</si>
  <si>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</si>
  <si>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</si>
  <si>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</si>
  <si>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</si>
  <si>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</si>
  <si>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</si>
  <si>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</si>
  <si>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</si>
  <si>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</si>
  <si>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</si>
  <si>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</si>
  <si>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</si>
  <si>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</si>
  <si>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</si>
  <si>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</si>
  <si>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</si>
  <si>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</si>
  <si>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</si>
  <si>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</si>
  <si>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</si>
  <si>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</si>
  <si>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</si>
  <si>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</si>
  <si>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</si>
  <si>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</si>
  <si>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</si>
  <si>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</si>
  <si>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</si>
  <si>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</si>
  <si>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</si>
  <si>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</si>
  <si>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</si>
  <si>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</si>
  <si>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</si>
  <si>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</si>
  <si>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</si>
  <si>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</si>
  <si>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</si>
  <si>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</si>
  <si>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</si>
  <si>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</si>
  <si>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</si>
  <si>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</si>
  <si>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</si>
  <si>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</si>
  <si>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</si>
  <si>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</si>
  <si>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</si>
  <si>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</si>
  <si>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</si>
  <si>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</si>
  <si>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</si>
  <si>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</si>
  <si>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</si>
  <si>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</si>
  <si>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</si>
  <si>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</si>
  <si>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</si>
  <si>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</si>
  <si>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</si>
  <si>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</si>
  <si>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</si>
  <si>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</si>
  <si>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</si>
  <si>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</si>
  <si>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</si>
  <si>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</si>
  <si>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</si>
  <si>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</si>
  <si>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</si>
  <si>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</si>
  <si>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</si>
  <si>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</si>
  <si>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</si>
  <si>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</si>
  <si>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</si>
  <si>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</si>
  <si>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</si>
  <si>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</si>
  <si>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</si>
  <si>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</si>
  <si>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</si>
  <si>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</si>
  <si>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</si>
  <si>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</si>
  <si>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</si>
  <si>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</si>
  <si>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</si>
  <si>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</si>
  <si>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</si>
  <si>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</si>
  <si>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</si>
  <si>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</si>
  <si>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</si>
  <si>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</si>
  <si>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</si>
  <si>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</si>
  <si>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</si>
  <si>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</si>
  <si>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</si>
  <si>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</si>
  <si>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</si>
  <si>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</si>
  <si>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</si>
  <si>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</si>
  <si>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</si>
  <si>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</si>
  <si>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</si>
  <si>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</si>
  <si>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</si>
  <si>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</si>
  <si>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</si>
  <si>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</si>
  <si>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</si>
  <si>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</si>
  <si>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</si>
  <si>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</si>
  <si>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</si>
  <si>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</si>
  <si>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</si>
  <si>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</si>
  <si>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</si>
  <si>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</si>
  <si>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</si>
  <si>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</si>
  <si>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</si>
  <si>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</si>
  <si>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</si>
  <si>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</si>
  <si>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</si>
  <si>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</si>
  <si>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</si>
  <si>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</si>
  <si>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</si>
  <si>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</si>
  <si>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</si>
  <si>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</si>
  <si>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</si>
  <si>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</si>
  <si>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</si>
  <si>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</si>
  <si>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</si>
  <si>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</si>
  <si>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</si>
  <si>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</si>
  <si>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</si>
  <si>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</si>
  <si>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</si>
  <si>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</si>
  <si>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</si>
  <si>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</si>
  <si>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</si>
  <si>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</si>
  <si>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</si>
  <si>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</si>
  <si>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</si>
  <si>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</si>
  <si>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</si>
  <si>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</si>
  <si>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</si>
  <si>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</si>
  <si>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</si>
  <si>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</si>
  <si>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</si>
  <si>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</si>
  <si>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</si>
  <si>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</si>
  <si>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</si>
  <si>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</si>
  <si>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</si>
  <si>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</si>
  <si>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</si>
  <si>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</si>
  <si>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</si>
  <si>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</si>
  <si>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</si>
  <si>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</si>
  <si>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</si>
  <si>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</si>
  <si>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</si>
  <si>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</si>
  <si>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</si>
  <si>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</si>
  <si>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</si>
  <si>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</si>
  <si>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</si>
  <si>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</si>
  <si>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</si>
  <si>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</si>
  <si>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</si>
  <si>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</si>
  <si>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</si>
  <si>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</si>
  <si>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</si>
  <si>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</si>
  <si>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</si>
  <si>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</si>
  <si>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</si>
  <si>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</si>
  <si>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</si>
  <si>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</si>
  <si>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</si>
  <si>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</si>
  <si>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</si>
  <si>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</si>
  <si>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</si>
  <si>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</si>
  <si>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</si>
  <si>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</si>
  <si>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</si>
  <si>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</si>
  <si>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</si>
  <si>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</si>
  <si>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</si>
  <si>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</si>
  <si>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</si>
  <si>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</si>
  <si>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</si>
  <si>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</si>
  <si>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</si>
  <si>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</si>
  <si>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</si>
  <si>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</si>
  <si>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</si>
  <si>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</si>
  <si>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</si>
  <si>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</si>
  <si>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</si>
  <si>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</si>
  <si>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</si>
  <si>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</si>
  <si>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</si>
  <si>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</si>
  <si>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</si>
  <si>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</si>
  <si>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</si>
  <si>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</si>
  <si>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</si>
  <si>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</si>
  <si>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</si>
  <si>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</si>
  <si>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</si>
  <si>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</si>
  <si>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</si>
  <si>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</si>
  <si>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</si>
  <si>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</si>
  <si>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</si>
  <si>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</si>
  <si>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</si>
  <si>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</si>
  <si>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</si>
  <si>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</si>
  <si>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</si>
  <si>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</si>
  <si>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</si>
  <si>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</si>
  <si>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</si>
  <si>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</si>
  <si>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</si>
  <si>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</si>
  <si>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</si>
  <si>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</si>
  <si>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</si>
  <si>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</si>
  <si>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</si>
  <si>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</si>
  <si>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</si>
  <si>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</si>
  <si>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</si>
  <si>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</si>
  <si>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</si>
  <si>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</si>
  <si>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</si>
  <si>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</si>
  <si>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</si>
  <si>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</si>
  <si>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</si>
  <si>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</si>
  <si>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</si>
  <si>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</si>
  <si>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</si>
  <si>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</si>
  <si>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</si>
  <si>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</si>
  <si>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</si>
  <si>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</si>
  <si>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</si>
  <si>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</si>
  <si>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</si>
  <si>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</si>
  <si>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</si>
  <si>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</si>
  <si>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</si>
  <si>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</si>
  <si>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</si>
  <si>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</si>
  <si>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</si>
  <si>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</si>
  <si>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</si>
  <si>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</si>
  <si>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</si>
  <si>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</si>
  <si>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</si>
  <si>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</si>
  <si>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</si>
  <si>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</si>
  <si>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</si>
  <si>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</si>
  <si>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</si>
  <si>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</si>
  <si>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</si>
  <si>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</si>
  <si>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</si>
  <si>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</si>
  <si>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</si>
  <si>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</si>
  <si>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</si>
  <si>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</si>
  <si>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</si>
  <si>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</si>
  <si>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</si>
  <si>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</si>
  <si>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</si>
  <si>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</si>
  <si>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</si>
  <si>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</si>
  <si>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</si>
  <si>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</si>
  <si>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</si>
  <si>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</si>
  <si>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</si>
  <si>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</si>
  <si>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</si>
  <si>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</si>
  <si>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</si>
  <si>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</si>
  <si>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</si>
  <si>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</si>
  <si>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</si>
  <si>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</si>
  <si>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</si>
  <si>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</si>
  <si>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</si>
  <si>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</si>
  <si>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</si>
  <si>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</si>
  <si>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</si>
  <si>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</si>
  <si>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</si>
  <si>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</si>
  <si>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</si>
  <si>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</si>
  <si>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</si>
  <si>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</si>
  <si>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</si>
  <si>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</si>
  <si>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</si>
  <si>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</si>
  <si>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</si>
  <si>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</si>
  <si>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</si>
  <si>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</si>
  <si>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</si>
  <si>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</si>
  <si>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</si>
  <si>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</si>
  <si>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</si>
  <si>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</si>
  <si>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</si>
  <si>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</si>
  <si>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</si>
  <si>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</si>
  <si>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</si>
  <si>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</si>
  <si>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</si>
  <si>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</si>
  <si>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</si>
  <si>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</si>
  <si>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</si>
  <si>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</si>
  <si>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</si>
  <si>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</si>
  <si>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</si>
  <si>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</si>
  <si>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</si>
  <si>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</si>
  <si>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</si>
  <si>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</si>
  <si>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</si>
  <si>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</si>
  <si>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</si>
  <si>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</si>
  <si>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</si>
  <si>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</si>
  <si>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</si>
  <si>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</si>
  <si>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</si>
  <si>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</si>
  <si>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</si>
  <si>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</si>
  <si>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</si>
  <si>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</si>
  <si>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</si>
  <si>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</si>
  <si>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</si>
  <si>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</si>
  <si>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</si>
  <si>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</si>
  <si>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</si>
  <si>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</si>
  <si>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</si>
  <si>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</si>
  <si>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</si>
  <si>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</si>
  <si>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</si>
  <si>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</si>
  <si>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</si>
  <si>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</si>
  <si>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</si>
  <si>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</si>
  <si>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</si>
  <si>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</si>
  <si>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</si>
  <si>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</si>
  <si>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</si>
  <si>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</si>
  <si>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</si>
  <si>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</si>
  <si>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</si>
  <si>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</si>
  <si>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</si>
  <si>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</si>
  <si>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</si>
  <si>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</si>
  <si>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</si>
  <si>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</si>
  <si>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</si>
  <si>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</si>
  <si>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</si>
  <si>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</si>
  <si>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</si>
  <si>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</si>
  <si>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</si>
  <si>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</si>
  <si>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</si>
  <si>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</si>
  <si>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</si>
  <si>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</si>
  <si>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</si>
  <si>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</si>
  <si>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</si>
  <si>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</si>
  <si>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</si>
  <si>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</si>
  <si>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</si>
  <si>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</si>
  <si>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</si>
  <si>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</si>
  <si>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</si>
  <si>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</si>
  <si>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</si>
  <si>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</si>
  <si>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</si>
  <si>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</si>
  <si>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</si>
  <si>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</si>
  <si>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</si>
  <si>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</si>
  <si>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</si>
  <si>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</si>
  <si>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</si>
  <si>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</si>
  <si>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</si>
  <si>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</si>
  <si>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</si>
  <si>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</si>
  <si>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</si>
  <si>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</si>
  <si>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</si>
  <si>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</si>
  <si>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</si>
  <si>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</si>
  <si>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</si>
  <si>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</si>
  <si>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</si>
  <si>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</si>
  <si>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</si>
  <si>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</si>
  <si>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</si>
  <si>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</si>
  <si>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</si>
  <si>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</si>
  <si>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</si>
  <si>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</si>
  <si>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</si>
  <si>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</si>
  <si>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</si>
  <si>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</si>
  <si>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</si>
  <si>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</si>
  <si>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</si>
  <si>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</si>
  <si>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</si>
  <si>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</si>
  <si>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</si>
  <si>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</si>
  <si>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</si>
  <si>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</si>
  <si>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</si>
  <si>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</si>
  <si>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</si>
  <si>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</si>
  <si>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</si>
  <si>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</si>
  <si>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</si>
  <si>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</si>
  <si>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</si>
  <si>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</si>
  <si>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</si>
  <si>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</si>
  <si>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</si>
  <si>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</si>
  <si>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</si>
  <si>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</si>
  <si>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</si>
  <si>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</si>
  <si>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</si>
  <si>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</si>
  <si>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</si>
  <si>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</si>
  <si>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</si>
  <si>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</si>
  <si>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</si>
  <si>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</si>
  <si>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</si>
  <si>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</si>
  <si>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</si>
  <si>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</si>
  <si>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</si>
  <si>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</si>
  <si>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</si>
  <si>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</si>
  <si>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</si>
  <si>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</si>
  <si>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</si>
  <si>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</si>
  <si>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</si>
  <si>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</si>
  <si>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</si>
  <si>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</si>
  <si>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</si>
  <si>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</si>
  <si>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</si>
  <si>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</si>
  <si>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</si>
  <si>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</si>
  <si>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</si>
  <si>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</si>
  <si>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</si>
  <si>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</si>
  <si>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</si>
  <si>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</si>
  <si>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</si>
  <si>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</si>
  <si>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</si>
  <si>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</si>
  <si>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</si>
  <si>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</si>
  <si>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</si>
  <si>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</si>
  <si>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</si>
  <si>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</si>
  <si>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</si>
  <si>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</si>
  <si>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</si>
  <si>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</si>
  <si>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</si>
  <si>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</si>
  <si>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</si>
  <si>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</si>
  <si>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</si>
  <si>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</si>
  <si>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</si>
  <si>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</si>
  <si>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</si>
  <si>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</si>
  <si>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</si>
  <si>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</si>
  <si>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</si>
  <si>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</si>
  <si>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</si>
  <si>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</si>
  <si>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</si>
  <si>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</si>
  <si>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</si>
  <si>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</si>
  <si>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</si>
  <si>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</si>
  <si>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</si>
  <si>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</si>
  <si>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</si>
  <si>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</si>
  <si>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</si>
  <si>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</si>
  <si>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</si>
  <si>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</si>
  <si>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</si>
  <si>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</si>
  <si>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</si>
  <si>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</si>
  <si>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</si>
  <si>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</si>
  <si>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</si>
  <si>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</si>
  <si>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</si>
  <si>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</si>
  <si>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</si>
  <si>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</si>
  <si>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</si>
  <si>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</si>
  <si>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</si>
  <si>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</si>
  <si>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</si>
  <si>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</si>
  <si>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</si>
  <si>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</si>
  <si>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</si>
  <si>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</si>
  <si>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</si>
  <si>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</si>
  <si>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</si>
  <si>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</si>
  <si>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</si>
  <si>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</si>
  <si>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</si>
  <si>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</si>
  <si>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</si>
  <si>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</si>
  <si>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</si>
  <si>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</si>
  <si>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</si>
  <si>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</si>
  <si>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</si>
  <si>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</si>
  <si>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</si>
  <si>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</si>
  <si>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</si>
  <si>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</si>
  <si>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</si>
  <si>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</si>
  <si>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</si>
  <si>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</si>
  <si>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</si>
  <si>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</si>
  <si>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</si>
  <si>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</si>
  <si>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</si>
  <si>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</si>
  <si>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</si>
  <si>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</si>
  <si>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</si>
  <si>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</si>
  <si>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</si>
  <si>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</si>
  <si>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</si>
  <si>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</si>
  <si>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</si>
  <si>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</si>
  <si>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</si>
  <si>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</si>
  <si>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</si>
  <si>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</si>
  <si>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</si>
  <si>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</si>
  <si>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</si>
  <si>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</si>
  <si>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</si>
  <si>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</si>
  <si>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</si>
  <si>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</si>
  <si>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</si>
  <si>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</si>
  <si>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</si>
  <si>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</si>
  <si>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</si>
  <si>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</si>
  <si>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</si>
  <si>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</si>
  <si>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</si>
  <si>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</si>
  <si>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</si>
  <si>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</si>
  <si>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</si>
  <si>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</si>
  <si>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</si>
  <si>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</si>
  <si>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</si>
  <si>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</si>
  <si>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</si>
  <si>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</si>
  <si>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</si>
  <si>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</si>
  <si>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</si>
  <si>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</si>
  <si>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</si>
  <si>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</si>
  <si>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</si>
  <si>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</si>
  <si>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</si>
  <si>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</si>
  <si>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</si>
  <si>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</si>
  <si>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</si>
  <si>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</si>
  <si>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</si>
  <si>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</si>
  <si>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</si>
  <si>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</si>
  <si>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</si>
  <si>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</si>
  <si>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</si>
  <si>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</si>
  <si>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</si>
  <si>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</si>
  <si>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</si>
  <si>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</si>
  <si>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</si>
  <si>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</si>
  <si>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</si>
  <si>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</si>
  <si>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</si>
  <si>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</si>
  <si>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</si>
  <si>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</si>
  <si>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</si>
  <si>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</si>
  <si>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</si>
  <si>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</si>
  <si>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</si>
  <si>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</si>
  <si>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</si>
  <si>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</si>
  <si>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</si>
  <si>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</si>
  <si>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</si>
  <si>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</si>
  <si>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</si>
  <si>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</si>
  <si>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</si>
  <si>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</si>
  <si>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</si>
  <si>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</si>
  <si>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</si>
  <si>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</si>
  <si>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</si>
  <si>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</si>
  <si>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</si>
  <si>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</si>
  <si>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</si>
  <si>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</si>
  <si>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</si>
  <si>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</si>
  <si>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</si>
  <si>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</si>
  <si>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</si>
  <si>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</si>
  <si>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</si>
  <si>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</si>
  <si>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</si>
  <si>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</si>
  <si>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</si>
  <si>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</si>
  <si>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</si>
  <si>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</si>
  <si>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</si>
  <si>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</si>
  <si>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</si>
  <si>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</si>
  <si>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</si>
  <si>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</si>
  <si>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</si>
  <si>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</si>
  <si>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</si>
  <si>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</si>
  <si>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</si>
  <si>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</si>
  <si>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</si>
  <si>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</si>
  <si>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</si>
  <si>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</si>
  <si>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</si>
  <si>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</si>
  <si>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</si>
  <si>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</si>
  <si>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</si>
  <si>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</si>
  <si>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</si>
  <si>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</si>
  <si>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</si>
  <si>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</si>
  <si>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</si>
  <si>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</si>
  <si>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</si>
  <si>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</si>
  <si>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</si>
  <si>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</si>
  <si>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</si>
  <si>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</si>
  <si>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</si>
  <si>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</si>
  <si>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</si>
  <si>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</si>
  <si>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</si>
  <si>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</si>
  <si>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</si>
  <si>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</si>
  <si>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</si>
  <si>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</si>
  <si>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</si>
  <si>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</si>
  <si>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</si>
  <si>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</si>
  <si>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</si>
  <si>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</si>
  <si>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</si>
  <si>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</si>
  <si>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</si>
  <si>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</si>
  <si>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</si>
  <si>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</si>
  <si>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</si>
  <si>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</si>
  <si>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</si>
  <si>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</si>
  <si>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</si>
  <si>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</si>
  <si>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</si>
  <si>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</si>
  <si>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</si>
  <si>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</si>
  <si>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</si>
  <si>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</si>
  <si>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</si>
  <si>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</si>
  <si>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</si>
  <si>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</si>
  <si>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</si>
  <si>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</si>
  <si>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</si>
  <si>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</si>
  <si>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</si>
  <si>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</si>
  <si>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</si>
  <si>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</si>
  <si>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</si>
  <si>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</si>
  <si>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</si>
  <si>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</si>
  <si>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</si>
  <si>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</si>
  <si>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</si>
  <si>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</si>
  <si>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</si>
  <si>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</si>
  <si>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</si>
  <si>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</si>
  <si>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</si>
  <si>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</si>
  <si>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</si>
  <si>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</si>
  <si>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</si>
  <si>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</si>
  <si>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</si>
  <si>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</si>
  <si>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</si>
  <si>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</si>
  <si>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</si>
  <si>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</si>
  <si>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</si>
  <si>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</si>
  <si>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</si>
  <si>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</si>
  <si>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</si>
  <si>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</si>
  <si>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</si>
  <si>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</si>
  <si>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</si>
  <si>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</si>
  <si>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</si>
  <si>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</si>
  <si>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</si>
  <si>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</si>
  <si>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</si>
  <si>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</si>
  <si>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</si>
  <si>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</si>
  <si>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</si>
  <si>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</si>
  <si>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</si>
  <si>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</si>
  <si>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</si>
  <si>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</si>
  <si>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</si>
  <si>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</si>
  <si>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</si>
  <si>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</si>
  <si>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</si>
  <si>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</si>
  <si>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</si>
  <si>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</si>
  <si>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</si>
  <si>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</si>
  <si>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</si>
  <si>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</si>
  <si>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</si>
  <si>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</si>
  <si>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</si>
  <si>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</si>
  <si>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</si>
  <si>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</si>
  <si>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</si>
  <si>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</si>
  <si>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</si>
  <si>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</si>
  <si>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</si>
  <si>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</si>
  <si>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</si>
  <si>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</si>
  <si>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</si>
  <si>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</si>
  <si>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</si>
  <si>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</si>
  <si>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</si>
  <si>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</si>
  <si>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</si>
  <si>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</si>
  <si>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</si>
  <si>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</si>
  <si>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</si>
  <si>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</si>
  <si>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</si>
  <si>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</si>
  <si>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</si>
  <si>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</si>
  <si>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</si>
  <si>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</si>
  <si>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</si>
  <si>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</si>
  <si>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</si>
  <si>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</si>
  <si>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</si>
  <si>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</si>
  <si>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</si>
  <si>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</si>
  <si>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</si>
  <si>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</si>
  <si>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</si>
  <si>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</si>
  <si>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</si>
  <si>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</si>
  <si>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</si>
  <si>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</si>
  <si>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</si>
  <si>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</si>
  <si>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</si>
  <si>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</si>
  <si>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</si>
  <si>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</si>
  <si>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</si>
  <si>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</si>
  <si>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</si>
  <si>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</si>
  <si>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</si>
  <si>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</si>
  <si>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</si>
  <si>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</si>
  <si>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</si>
  <si>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</si>
  <si>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</si>
  <si>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</si>
  <si>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</si>
  <si>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</si>
  <si>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</si>
  <si>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</si>
  <si>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</si>
  <si>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</si>
  <si>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</si>
  <si>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</si>
  <si>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</si>
  <si>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</si>
  <si>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</si>
  <si>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</si>
  <si>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</si>
  <si>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</si>
  <si>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</si>
  <si>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</si>
  <si>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</si>
  <si>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</si>
  <si>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</si>
  <si>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</si>
  <si>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</si>
  <si>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</si>
  <si>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</si>
  <si>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</si>
  <si>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</si>
  <si>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</si>
  <si>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</si>
  <si>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</si>
  <si>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</si>
  <si>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</si>
  <si>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</si>
  <si>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</si>
  <si>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</si>
  <si>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</si>
  <si>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</si>
  <si>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</si>
  <si>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</si>
  <si>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</si>
  <si>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</si>
  <si>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</si>
  <si>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</si>
  <si>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</si>
  <si>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</si>
  <si>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</si>
  <si>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</si>
  <si>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</si>
  <si>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</si>
  <si>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</si>
  <si>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</si>
  <si>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</si>
  <si>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</si>
  <si>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</si>
  <si>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</si>
  <si>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</si>
  <si>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</si>
  <si>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</si>
  <si>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</si>
  <si>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</si>
  <si>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</si>
  <si>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</si>
  <si>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</si>
  <si>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</si>
  <si>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</si>
  <si>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</si>
  <si>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</si>
  <si>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</si>
  <si>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</si>
  <si>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</si>
  <si>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</si>
  <si>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</si>
  <si>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</si>
  <si>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</si>
  <si>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</si>
  <si>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</si>
  <si>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</si>
  <si>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</si>
  <si>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</si>
  <si>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</si>
  <si>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</si>
  <si>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</si>
  <si>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</si>
  <si>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</si>
  <si>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</si>
  <si>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</si>
  <si>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</si>
  <si>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</si>
  <si>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</si>
  <si>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</si>
  <si>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</si>
  <si>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</si>
  <si>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</si>
  <si>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</si>
  <si>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</si>
  <si>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</si>
  <si>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</si>
  <si>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</si>
  <si>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</si>
  <si>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</si>
  <si>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</si>
  <si>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</si>
  <si>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</si>
  <si>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</si>
  <si>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</si>
  <si>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</si>
  <si>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</si>
  <si>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</si>
  <si>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</si>
  <si>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</si>
  <si>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</si>
  <si>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</si>
  <si>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</si>
  <si>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</si>
  <si>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</si>
  <si>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</si>
  <si>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</si>
  <si>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</si>
  <si>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</si>
  <si>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</si>
  <si>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</si>
  <si>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</si>
  <si>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</si>
  <si>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</si>
  <si>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</si>
  <si>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</si>
  <si>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</si>
  <si>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</si>
  <si>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</si>
  <si>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</si>
  <si>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</si>
  <si>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</si>
  <si>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</si>
  <si>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</si>
  <si>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</si>
  <si>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</si>
  <si>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</si>
  <si>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</si>
  <si>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</si>
  <si>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</si>
  <si>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</si>
  <si>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</si>
  <si>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</si>
  <si>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</si>
  <si>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</si>
  <si>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</si>
  <si>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</si>
  <si>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</si>
  <si>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</si>
  <si>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</si>
  <si>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</si>
  <si>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</si>
  <si>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</si>
  <si>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</si>
  <si>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</si>
  <si>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</si>
  <si>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</si>
  <si>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</si>
  <si>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</si>
  <si>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</si>
  <si>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</si>
  <si>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</si>
  <si>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</si>
  <si>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</si>
  <si>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</si>
  <si>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</si>
  <si>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</si>
  <si>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</si>
  <si>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</si>
  <si>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</si>
  <si>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</si>
  <si>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</si>
  <si>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</si>
  <si>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</si>
  <si>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</si>
  <si>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</si>
  <si>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</si>
  <si>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</si>
  <si>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</si>
  <si>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</si>
  <si>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</si>
  <si>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</si>
  <si>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</si>
  <si>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</si>
  <si>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</si>
  <si>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</si>
  <si>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</si>
  <si>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</si>
  <si>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</si>
  <si>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</si>
  <si>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</si>
  <si>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</si>
  <si>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</si>
  <si>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</si>
  <si>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</si>
  <si>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</si>
  <si>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</si>
  <si>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</si>
  <si>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</si>
  <si>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</si>
  <si>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</si>
  <si>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</si>
  <si>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</si>
  <si>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</si>
  <si>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</si>
  <si>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</si>
  <si>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</si>
  <si>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</si>
  <si>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</si>
  <si>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</si>
  <si>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</si>
  <si>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</si>
  <si>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</si>
  <si>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</si>
  <si>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</si>
  <si>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</si>
  <si>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</si>
  <si>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</si>
  <si>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</si>
  <si>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</si>
  <si>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</si>
  <si>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</si>
  <si>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</si>
  <si>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</si>
  <si>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</si>
  <si>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</si>
  <si>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</si>
  <si>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</si>
  <si>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</si>
  <si>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</si>
  <si>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</si>
  <si>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</si>
  <si>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</si>
  <si>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</si>
  <si>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</si>
  <si>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</si>
  <si>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</si>
  <si>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</si>
  <si>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</si>
  <si>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</si>
  <si>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</si>
  <si>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</si>
  <si>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</si>
  <si>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</si>
  <si>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</si>
  <si>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</si>
  <si>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</si>
  <si>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</si>
  <si>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</si>
  <si>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</si>
  <si>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</si>
  <si>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</si>
  <si>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</si>
  <si>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</si>
  <si>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</si>
  <si>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</si>
  <si>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</si>
  <si>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</si>
  <si>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</si>
  <si>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</si>
  <si>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</si>
  <si>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</si>
  <si>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</si>
  <si>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</si>
  <si>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</si>
  <si>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</si>
  <si>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</si>
  <si>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</si>
  <si>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</si>
  <si>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</si>
  <si>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</si>
  <si>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</si>
  <si>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</si>
  <si>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</si>
  <si>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</si>
  <si>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</si>
  <si>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</si>
  <si>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</si>
  <si>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</si>
  <si>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</si>
  <si>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</si>
  <si>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</si>
  <si>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</si>
  <si>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</si>
  <si>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</si>
  <si>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</si>
  <si>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</si>
  <si>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</si>
  <si>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</si>
  <si>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</si>
  <si>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</si>
  <si>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</si>
  <si>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</si>
  <si>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</si>
  <si>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</si>
  <si>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</si>
  <si>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</si>
  <si>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</si>
  <si>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</si>
  <si>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</si>
  <si>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</si>
  <si>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</si>
  <si>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</si>
  <si>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</si>
  <si>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</si>
  <si>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</si>
  <si>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</si>
  <si>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</si>
  <si>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</si>
  <si>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</si>
  <si>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</si>
  <si>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</si>
  <si>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</si>
  <si>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</si>
  <si>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</si>
  <si>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</si>
  <si>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</si>
  <si>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</si>
  <si>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</si>
  <si>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</si>
  <si>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</si>
  <si>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</si>
  <si>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</si>
  <si>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</si>
  <si>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</si>
  <si>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</si>
  <si>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</si>
  <si>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</si>
  <si>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</si>
  <si>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</si>
  <si>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</si>
  <si>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</si>
  <si>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</si>
  <si>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</si>
  <si>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</si>
  <si>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</si>
  <si>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</si>
  <si>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</si>
  <si>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</si>
  <si>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</si>
  <si>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</si>
  <si>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</si>
  <si>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</si>
  <si>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</si>
  <si>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</si>
  <si>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</si>
  <si>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</si>
  <si>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</si>
  <si>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</si>
  <si>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</si>
  <si>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</si>
  <si>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</si>
  <si>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</si>
  <si>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</si>
  <si>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</si>
  <si>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</si>
  <si>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</si>
  <si>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</si>
  <si>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</si>
  <si>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</si>
  <si>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</si>
  <si>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</si>
  <si>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</si>
  <si>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</si>
  <si>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</si>
  <si>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</si>
  <si>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</si>
  <si>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</si>
  <si>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</si>
  <si>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</si>
  <si>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</si>
  <si>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</si>
  <si>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</si>
  <si>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</si>
  <si>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</si>
  <si>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</si>
  <si>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</si>
  <si>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</si>
  <si>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</si>
  <si>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</si>
  <si>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</si>
  <si>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</si>
  <si>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</si>
  <si>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</si>
  <si>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</si>
  <si>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</si>
  <si>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</si>
  <si>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</si>
  <si>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</si>
  <si>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</si>
  <si>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</si>
  <si>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</si>
  <si>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</si>
  <si>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</si>
  <si>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</si>
  <si>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</si>
  <si>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</si>
  <si>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</si>
  <si>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</si>
  <si>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</si>
  <si>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</si>
  <si>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</si>
  <si>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</si>
  <si>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</si>
  <si>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</si>
  <si>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</si>
  <si>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</si>
  <si>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</si>
  <si>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</si>
  <si>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</si>
  <si>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</si>
  <si>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</si>
  <si>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</si>
  <si>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</si>
  <si>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</si>
  <si>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</si>
  <si>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</si>
  <si>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</si>
  <si>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</si>
  <si>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</si>
  <si>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</si>
  <si>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</si>
  <si>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</si>
  <si>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</si>
  <si>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</si>
  <si>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</si>
  <si>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</si>
  <si>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</si>
  <si>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</si>
  <si>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</si>
  <si>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</si>
  <si>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</si>
  <si>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</si>
  <si>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</si>
  <si>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</si>
  <si>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</si>
  <si>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</si>
  <si>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</si>
  <si>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</si>
  <si>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</si>
  <si>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</si>
  <si>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</si>
  <si>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</si>
  <si>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</si>
  <si>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</si>
  <si>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</si>
  <si>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</si>
  <si>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</si>
  <si>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</si>
  <si>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</si>
  <si>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</si>
  <si>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</si>
  <si>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</si>
  <si>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</si>
  <si>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</si>
  <si>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</si>
  <si>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</si>
  <si>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</si>
  <si>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</si>
  <si>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</si>
  <si>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</si>
  <si>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</si>
  <si>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</si>
  <si>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</si>
  <si>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</si>
  <si>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</si>
  <si>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</si>
  <si>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</si>
  <si>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</si>
  <si>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</si>
  <si>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</si>
  <si>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</si>
  <si>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</si>
  <si>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</si>
  <si>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</si>
  <si>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</si>
  <si>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</si>
  <si>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</si>
  <si>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</si>
  <si>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</si>
  <si>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</si>
  <si>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</si>
  <si>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</si>
  <si>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</si>
  <si>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</si>
  <si>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</si>
  <si>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</si>
  <si>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</si>
  <si>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</si>
  <si>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</si>
  <si>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</si>
  <si>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</si>
  <si>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</si>
  <si>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</si>
  <si>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</si>
  <si>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</si>
  <si>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</si>
  <si>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</si>
  <si>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</si>
  <si>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</si>
  <si>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</si>
  <si>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</si>
  <si>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</si>
  <si>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</si>
  <si>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</si>
  <si>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</si>
  <si>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</si>
  <si>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</si>
  <si>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</si>
  <si>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</si>
  <si>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</si>
  <si>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</si>
  <si>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</si>
  <si>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</si>
  <si>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</si>
  <si>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</si>
  <si>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</si>
  <si>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</si>
  <si>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</si>
  <si>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</si>
  <si>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</si>
  <si>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</si>
  <si>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</si>
  <si>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</si>
  <si>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</si>
  <si>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</si>
  <si>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</si>
  <si>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</si>
  <si>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</si>
  <si>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</si>
  <si>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</si>
  <si>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</si>
  <si>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</si>
  <si>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</si>
  <si>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</si>
  <si>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</si>
  <si>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</si>
  <si>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</si>
  <si>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</si>
  <si>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</si>
  <si>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</si>
  <si>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</si>
  <si>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</si>
  <si>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</si>
  <si>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</si>
  <si>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</si>
  <si>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</si>
  <si>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</si>
  <si>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</si>
  <si>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</si>
  <si>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</si>
  <si>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</si>
  <si>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</si>
  <si>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</si>
  <si>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</si>
  <si>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</si>
  <si>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</si>
  <si>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</si>
  <si>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</si>
  <si>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</si>
  <si>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</si>
  <si>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</si>
  <si>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</si>
  <si>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</si>
  <si>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</si>
  <si>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</si>
  <si>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</si>
  <si>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</si>
  <si>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</si>
  <si>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</si>
  <si>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</si>
  <si>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</si>
  <si>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</si>
  <si>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</si>
  <si>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</si>
  <si>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</si>
  <si>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</si>
  <si>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</si>
  <si>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</si>
  <si>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</si>
  <si>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</si>
  <si>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</si>
  <si>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</si>
  <si>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</si>
  <si>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</si>
  <si>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</si>
  <si>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</si>
  <si>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</si>
  <si>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</si>
  <si>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</si>
  <si>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</si>
  <si>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</si>
  <si>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</si>
  <si>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</si>
  <si>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</si>
  <si>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</si>
  <si>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</si>
  <si>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</si>
  <si>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</si>
  <si>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</si>
  <si>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</si>
  <si>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</si>
  <si>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</si>
  <si>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</si>
  <si>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</si>
  <si>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</si>
  <si>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</si>
  <si>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</si>
  <si>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</si>
  <si>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</si>
  <si>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</si>
  <si>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</si>
  <si>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</si>
  <si>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</si>
  <si>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</si>
  <si>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</si>
  <si>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</si>
  <si>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</si>
  <si>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</si>
  <si>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</si>
  <si>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</si>
  <si>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</si>
  <si>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</si>
  <si>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</si>
  <si>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</si>
  <si>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</si>
  <si>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</si>
  <si>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</si>
  <si>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</si>
  <si>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</si>
  <si>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</si>
  <si>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</si>
  <si>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</si>
  <si>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</si>
  <si>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</si>
  <si>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</si>
  <si>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</si>
  <si>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</si>
  <si>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</si>
  <si>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</si>
  <si>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</si>
  <si>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</si>
  <si>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</si>
  <si>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</si>
  <si>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</si>
  <si>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</si>
  <si>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</si>
  <si>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</si>
  <si>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</si>
  <si>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</si>
  <si>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</si>
  <si>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</si>
  <si>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</si>
  <si>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</si>
  <si>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</si>
  <si>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</si>
  <si>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</si>
  <si>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</si>
  <si>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</si>
  <si>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</si>
  <si>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</si>
  <si>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</si>
  <si>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</si>
  <si>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</si>
  <si>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</si>
  <si>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</si>
  <si>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</si>
  <si>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</si>
  <si>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</si>
  <si>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</si>
  <si>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</si>
  <si>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</si>
  <si>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</si>
  <si>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</si>
  <si>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</si>
  <si>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</si>
  <si>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</si>
  <si>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</si>
  <si>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</si>
  <si>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</si>
  <si>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</si>
  <si>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</si>
  <si>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</si>
  <si>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</si>
  <si>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</si>
  <si>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</si>
  <si>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</si>
  <si>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</si>
  <si>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</si>
  <si>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</si>
  <si>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</si>
  <si>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</si>
  <si>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</si>
  <si>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</si>
  <si>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</si>
  <si>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</si>
  <si>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</si>
  <si>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</si>
  <si>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</si>
  <si>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</si>
  <si>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</si>
  <si>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</si>
  <si>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</si>
  <si>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</si>
  <si>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</si>
  <si>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</si>
  <si>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</si>
  <si>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</si>
  <si>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</si>
  <si>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</si>
  <si>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</si>
  <si>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</si>
  <si>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</si>
  <si>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</si>
  <si>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</si>
  <si>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</si>
  <si>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</si>
  <si>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</si>
  <si>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</si>
  <si>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</si>
  <si>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</si>
  <si>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</si>
  <si>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</si>
  <si>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</si>
  <si>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</si>
  <si>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</si>
  <si>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</si>
  <si>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</si>
  <si>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</si>
  <si>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</si>
  <si>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</si>
  <si>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</si>
  <si>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</si>
  <si>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</si>
  <si>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</si>
  <si>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</si>
  <si>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</si>
  <si>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</si>
  <si>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</si>
  <si>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</si>
  <si>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</si>
  <si>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</si>
  <si>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</si>
  <si>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</si>
  <si>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</si>
  <si>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</si>
  <si>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</si>
  <si>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</si>
  <si>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</si>
  <si>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</si>
  <si>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</si>
  <si>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</si>
  <si>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</si>
  <si>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</si>
  <si>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</si>
  <si>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</si>
  <si>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</si>
  <si>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</si>
  <si>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</si>
  <si>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</si>
  <si>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</si>
  <si>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</si>
  <si>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</si>
  <si>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</si>
  <si>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</si>
  <si>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</si>
  <si>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</si>
  <si>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</si>
  <si>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</si>
  <si>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</si>
  <si>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</si>
  <si>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</si>
  <si>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</si>
  <si>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</si>
  <si>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</si>
  <si>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</si>
  <si>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</si>
  <si>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</si>
  <si>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</si>
  <si>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</si>
  <si>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</si>
  <si>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</si>
  <si>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</si>
  <si>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</si>
  <si>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</si>
  <si>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</si>
  <si>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</si>
  <si>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</si>
  <si>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</si>
  <si>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</si>
  <si>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</si>
  <si>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</si>
  <si>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</si>
  <si>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</si>
  <si>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</si>
  <si>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</si>
  <si>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</si>
  <si>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</si>
  <si>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</si>
  <si>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</si>
  <si>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</si>
  <si>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</si>
  <si>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</si>
  <si>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</si>
  <si>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</si>
  <si>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</si>
  <si>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</si>
  <si>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</si>
  <si>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</si>
  <si>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</si>
  <si>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</si>
  <si>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</si>
  <si>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</si>
  <si>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</si>
  <si>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</si>
  <si>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</si>
  <si>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</si>
  <si>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</si>
  <si>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</si>
  <si>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</si>
  <si>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</si>
  <si>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</si>
  <si>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</si>
  <si>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</si>
  <si>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</si>
  <si>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</si>
  <si>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</si>
  <si>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</si>
  <si>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</si>
  <si>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</si>
  <si>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</si>
  <si>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</si>
  <si>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</si>
  <si>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</si>
  <si>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</si>
  <si>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</si>
  <si>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</si>
  <si>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</si>
  <si>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</si>
  <si>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</si>
  <si>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</si>
  <si>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</si>
  <si>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</si>
  <si>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</si>
  <si>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</si>
  <si>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</si>
  <si>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</si>
  <si>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</si>
  <si>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</si>
  <si>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</si>
  <si>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</si>
  <si>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</si>
  <si>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</si>
  <si>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</si>
  <si>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</si>
  <si>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</si>
  <si>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</si>
  <si>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</si>
  <si>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</si>
  <si>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</si>
  <si>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</si>
  <si>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</si>
  <si>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</si>
  <si>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</si>
  <si>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</si>
  <si>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</si>
  <si>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</si>
  <si>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</si>
  <si>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</si>
  <si>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</si>
  <si>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</si>
  <si>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</si>
  <si>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</si>
  <si>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</si>
  <si>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</si>
  <si>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</si>
  <si>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</si>
  <si>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</si>
  <si>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</si>
  <si>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</si>
  <si>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</si>
  <si>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</si>
  <si>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</si>
  <si>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</si>
  <si>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</si>
  <si>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</si>
  <si>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</si>
  <si>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</si>
  <si>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</si>
  <si>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</si>
  <si>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</si>
  <si>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</si>
  <si>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</si>
  <si>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</si>
  <si>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</si>
  <si>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</si>
  <si>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</si>
  <si>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</si>
  <si>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</si>
  <si>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</si>
  <si>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</si>
  <si>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</si>
  <si>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</si>
  <si>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</si>
  <si>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</si>
  <si>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</si>
  <si>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</si>
  <si>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</si>
  <si>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</si>
  <si>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</si>
  <si>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</si>
  <si>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</si>
  <si>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</si>
  <si>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</si>
  <si>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</si>
  <si>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</si>
  <si>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</si>
  <si>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</si>
  <si>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</si>
  <si>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</si>
  <si>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</si>
  <si>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</si>
  <si>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</si>
  <si>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</si>
  <si>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</si>
  <si>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</si>
  <si>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</si>
  <si>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</si>
  <si>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</si>
  <si>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</si>
  <si>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</si>
  <si>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</si>
  <si>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</si>
  <si>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</si>
  <si>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</si>
  <si>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</si>
  <si>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</si>
  <si>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</si>
  <si>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</si>
  <si>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</si>
  <si>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</si>
  <si>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</si>
  <si>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</si>
  <si>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</si>
  <si>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</si>
  <si>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</si>
  <si>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</si>
  <si>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</si>
  <si>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</si>
  <si>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</si>
  <si>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</si>
  <si>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</si>
  <si>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</si>
  <si>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</si>
  <si>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</si>
  <si>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</si>
  <si>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</si>
  <si>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</si>
  <si>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</si>
  <si>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</si>
  <si>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</si>
  <si>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</si>
  <si>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</si>
  <si>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</si>
  <si>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</si>
  <si>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</si>
  <si>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</si>
  <si>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</si>
  <si>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</si>
  <si>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</si>
  <si>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</si>
  <si>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</si>
  <si>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</si>
  <si>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</si>
  <si>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</si>
  <si>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</si>
  <si>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</si>
  <si>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</si>
  <si>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</si>
  <si>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</si>
  <si>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</si>
  <si>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</si>
  <si>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</si>
  <si>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</si>
  <si>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</si>
  <si>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</si>
  <si>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</si>
  <si>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</si>
  <si>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</si>
  <si>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</si>
  <si>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</si>
  <si>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</si>
  <si>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</si>
  <si>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</si>
  <si>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</si>
  <si>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</si>
  <si>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</si>
  <si>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</si>
  <si>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</si>
  <si>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</si>
  <si>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</si>
  <si>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</si>
  <si>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</si>
  <si>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</si>
  <si>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</si>
  <si>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</si>
  <si>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</si>
  <si>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</si>
  <si>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</si>
  <si>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</si>
  <si>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</si>
  <si>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</si>
  <si>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</si>
  <si>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</si>
  <si>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</si>
  <si>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</si>
  <si>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</si>
  <si>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</si>
  <si>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</si>
  <si>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</si>
  <si>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</si>
  <si>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</si>
  <si>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</si>
  <si>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</si>
  <si>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</si>
  <si>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</si>
  <si>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</si>
  <si>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</si>
  <si>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</si>
  <si>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</si>
  <si>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</si>
  <si>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</si>
  <si>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</si>
  <si>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</si>
  <si>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</si>
  <si>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</si>
  <si>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</si>
  <si>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</si>
  <si>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</si>
  <si>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</si>
  <si>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</si>
  <si>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</si>
  <si>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</si>
  <si>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</si>
  <si>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</si>
  <si>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</si>
  <si>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</si>
  <si>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</si>
  <si>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</si>
  <si>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</si>
  <si>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</si>
  <si>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</si>
  <si>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</si>
  <si>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</si>
  <si>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</si>
  <si>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</si>
  <si>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</si>
  <si>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</si>
  <si>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</si>
  <si>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</si>
  <si>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</si>
  <si>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</si>
  <si>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</si>
  <si>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</si>
  <si>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</si>
  <si>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</si>
  <si>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</si>
  <si>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</si>
  <si>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</si>
  <si>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</si>
  <si>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</si>
  <si>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</si>
  <si>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</si>
  <si>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</si>
  <si>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</si>
  <si>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</si>
  <si>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</si>
  <si>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</si>
  <si>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</si>
  <si>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</si>
  <si>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</si>
  <si>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</si>
  <si>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</si>
  <si>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</si>
  <si>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</si>
  <si>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</si>
  <si>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</si>
  <si>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</si>
  <si>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</si>
  <si>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</si>
  <si>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</si>
  <si>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</si>
  <si>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</si>
  <si>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</si>
  <si>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</si>
  <si>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</si>
  <si>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</si>
  <si>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</si>
  <si>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</si>
  <si>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</si>
  <si>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</si>
  <si>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</si>
  <si>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</si>
  <si>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</si>
  <si>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</si>
  <si>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</si>
  <si>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</si>
  <si>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</si>
  <si>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</si>
  <si>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</si>
  <si>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</si>
  <si>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</si>
  <si>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</si>
  <si>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</si>
  <si>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</si>
  <si>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</si>
  <si>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</si>
  <si>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</si>
  <si>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</si>
  <si>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</si>
  <si>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</si>
  <si>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</si>
  <si>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</si>
  <si>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</si>
  <si>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</si>
  <si>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</si>
  <si>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</si>
  <si>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</si>
  <si>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</si>
  <si>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</si>
  <si>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</si>
  <si>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</si>
  <si>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</si>
  <si>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</si>
  <si>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</si>
  <si>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</si>
  <si>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</si>
  <si>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</si>
  <si>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</si>
  <si>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</si>
  <si>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</si>
  <si>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</si>
  <si>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</si>
  <si>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</si>
  <si>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</si>
  <si>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</si>
  <si>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</si>
  <si>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</si>
  <si>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</si>
  <si>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</si>
  <si>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</si>
  <si>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</si>
  <si>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</si>
  <si>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</si>
  <si>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</si>
  <si>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</si>
  <si>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</si>
  <si>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</si>
  <si>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</si>
  <si>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</si>
  <si>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</si>
  <si>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</si>
  <si>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</si>
  <si>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</si>
  <si>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</si>
  <si>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</si>
  <si>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</si>
  <si>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</si>
  <si>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</si>
  <si>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</si>
  <si>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</si>
  <si>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</si>
  <si>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</si>
  <si>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</si>
  <si>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</si>
  <si>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</si>
  <si>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</si>
  <si>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</si>
  <si>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</si>
  <si>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</si>
  <si>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</si>
  <si>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</si>
  <si>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</si>
  <si>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</si>
  <si>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</si>
  <si>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</si>
  <si>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</si>
  <si>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</si>
  <si>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</si>
  <si>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</si>
  <si>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</si>
  <si>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</si>
  <si>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</si>
  <si>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</si>
  <si>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</si>
  <si>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</si>
  <si>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</si>
  <si>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</si>
  <si>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</si>
  <si>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</si>
  <si>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</si>
  <si>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</si>
  <si>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</si>
  <si>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</si>
  <si>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</si>
  <si>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</si>
  <si>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</si>
  <si>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</si>
  <si>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</si>
  <si>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</si>
  <si>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</si>
  <si>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</si>
  <si>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</si>
  <si>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</si>
  <si>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</si>
  <si>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</si>
  <si>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</si>
  <si>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</si>
  <si>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</si>
  <si>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</si>
  <si>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</si>
  <si>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</si>
  <si>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</si>
  <si>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</si>
  <si>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</si>
  <si>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</si>
  <si>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</si>
  <si>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</si>
  <si>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</si>
  <si>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</si>
  <si>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</si>
  <si>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</si>
  <si>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</si>
  <si>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</si>
  <si>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</si>
  <si>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</si>
  <si>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</si>
  <si>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</si>
  <si>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</si>
  <si>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</si>
  <si>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</si>
  <si>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</si>
  <si>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</si>
  <si>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</si>
  <si>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</si>
  <si>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</si>
  <si>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</si>
  <si>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</si>
  <si>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</si>
  <si>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</si>
  <si>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</si>
  <si>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</si>
  <si>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</si>
  <si>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</si>
  <si>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</si>
  <si>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</si>
  <si>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</si>
  <si>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</si>
  <si>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</si>
  <si>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</si>
  <si>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</si>
  <si>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</si>
  <si>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</si>
  <si>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</si>
  <si>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</si>
  <si>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</si>
  <si>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</si>
  <si>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</si>
  <si>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</si>
  <si>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</si>
  <si>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</si>
  <si>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</si>
  <si>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</si>
  <si>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</si>
  <si>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</si>
  <si>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</si>
  <si>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</si>
  <si>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</si>
  <si>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</si>
  <si>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</si>
  <si>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</si>
  <si>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</si>
  <si>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</si>
  <si>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</si>
  <si>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</si>
  <si>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</si>
  <si>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</si>
  <si>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</si>
  <si>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</si>
  <si>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</si>
  <si>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</si>
  <si>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</si>
  <si>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</si>
  <si>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</si>
  <si>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</si>
  <si>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</si>
  <si>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</si>
  <si>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</si>
  <si>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</si>
  <si>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</si>
  <si>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</si>
  <si>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</si>
  <si>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</si>
  <si>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</si>
  <si>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</si>
  <si>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</si>
  <si>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</si>
  <si>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</si>
  <si>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</si>
  <si>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</si>
  <si>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</si>
  <si>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</si>
  <si>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</si>
  <si>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</si>
  <si>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</si>
  <si>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</si>
  <si>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</si>
  <si>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</si>
  <si>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</si>
  <si>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</si>
  <si>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</si>
  <si>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</si>
  <si>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</si>
  <si>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</si>
  <si>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</si>
  <si>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</si>
  <si>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</si>
  <si>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</si>
  <si>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</si>
  <si>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</si>
  <si>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</si>
  <si>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</si>
  <si>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</si>
  <si>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</si>
  <si>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</si>
  <si>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</si>
  <si>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</si>
  <si>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</si>
  <si>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</si>
  <si>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</si>
  <si>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</si>
  <si>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</si>
  <si>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</si>
  <si>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</si>
  <si>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</si>
  <si>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</si>
  <si>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</si>
  <si>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</si>
  <si>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</si>
  <si>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</si>
  <si>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</si>
  <si>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</si>
  <si>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</si>
  <si>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</si>
  <si>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</si>
  <si>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</si>
  <si>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</si>
  <si>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</si>
  <si>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</si>
  <si>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</si>
  <si>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</si>
  <si>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</si>
  <si>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</si>
  <si>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</si>
  <si>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</si>
  <si>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</si>
  <si>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</si>
  <si>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</si>
  <si>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</si>
  <si>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</si>
  <si>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</si>
  <si>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</si>
  <si>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</si>
  <si>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</si>
  <si>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</si>
  <si>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</si>
  <si>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</si>
  <si>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</si>
  <si>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</si>
  <si>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</si>
  <si>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</si>
  <si>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</si>
  <si>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</si>
  <si>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</si>
  <si>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</si>
  <si>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</si>
  <si>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</si>
  <si>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</si>
  <si>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</si>
  <si>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</si>
  <si>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</si>
  <si>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</si>
  <si>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</si>
  <si>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</si>
  <si>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</si>
  <si>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</si>
  <si>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</si>
  <si>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</si>
  <si>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</si>
  <si>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</si>
  <si>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</si>
  <si>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</si>
  <si>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</si>
  <si>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</si>
  <si>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</si>
  <si>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</si>
  <si>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</si>
  <si>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</si>
  <si>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</si>
  <si>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</si>
  <si>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</si>
  <si>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</si>
  <si>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</si>
  <si>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</si>
  <si>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</si>
  <si>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</si>
  <si>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</si>
  <si>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</si>
  <si>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</si>
  <si>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</si>
  <si>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</si>
  <si>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</si>
  <si>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</si>
  <si>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</si>
  <si>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</si>
  <si>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</si>
  <si>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</si>
  <si>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</si>
  <si>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</si>
  <si>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</si>
  <si>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</si>
  <si>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</si>
  <si>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</si>
  <si>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</si>
  <si>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</si>
  <si>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</si>
  <si>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</si>
  <si>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</si>
  <si>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</si>
  <si>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</si>
  <si>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</si>
  <si>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</si>
  <si>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</si>
  <si>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</si>
  <si>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</si>
  <si>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</si>
  <si>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</si>
  <si>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</si>
  <si>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</si>
  <si>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</si>
  <si>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</si>
  <si>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</si>
  <si>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</si>
  <si>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</si>
  <si>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</si>
  <si>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</si>
  <si>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</si>
  <si>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</si>
  <si>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</si>
  <si>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</si>
  <si>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</si>
  <si>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</si>
  <si>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</si>
  <si>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</si>
  <si>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</si>
  <si>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</si>
  <si>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</si>
  <si>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</si>
  <si>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</si>
  <si>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</si>
  <si>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</si>
  <si>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</si>
  <si>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</si>
  <si>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</si>
  <si>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</si>
  <si>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</si>
  <si>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</si>
  <si>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</si>
  <si>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</si>
  <si>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</si>
  <si>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</si>
  <si>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</si>
  <si>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</si>
  <si>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</si>
  <si>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</si>
  <si>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</si>
  <si>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</si>
  <si>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</si>
  <si>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</si>
  <si>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</si>
  <si>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</si>
  <si>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</si>
  <si>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</si>
  <si>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</si>
  <si>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</si>
  <si>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</si>
  <si>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</si>
  <si>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</si>
  <si>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</si>
  <si>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</si>
  <si>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</si>
  <si>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</si>
  <si>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</si>
  <si>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</si>
  <si>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</si>
  <si>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</si>
  <si>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</si>
  <si>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</si>
  <si>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</si>
  <si>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</si>
  <si>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</si>
  <si>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</si>
  <si>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</si>
  <si>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</si>
  <si>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</si>
  <si>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</si>
  <si>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</si>
  <si>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</si>
  <si>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</si>
  <si>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</si>
  <si>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</si>
  <si>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</si>
  <si>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</si>
  <si>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</si>
  <si>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</si>
  <si>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</si>
  <si>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</si>
  <si>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</si>
  <si>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</si>
  <si>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</si>
  <si>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</si>
  <si>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</si>
  <si>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</si>
  <si>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</si>
  <si>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</si>
  <si>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</si>
  <si>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</si>
  <si>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</si>
  <si>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</si>
  <si>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</si>
  <si>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</si>
  <si>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</si>
  <si>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</si>
  <si>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</si>
  <si>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</si>
  <si>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</si>
  <si>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</si>
  <si>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</si>
  <si>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</si>
  <si>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</si>
  <si>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</si>
  <si>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</si>
  <si>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</si>
  <si>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</si>
  <si>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</si>
  <si>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</si>
  <si>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</si>
  <si>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</si>
  <si>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</si>
  <si>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</si>
  <si>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</si>
  <si>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</si>
  <si>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</si>
  <si>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</si>
  <si>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</si>
  <si>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</si>
  <si>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</si>
  <si>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</si>
  <si>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</si>
  <si>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</si>
  <si>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</si>
  <si>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</si>
  <si>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</si>
  <si>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</si>
  <si>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</si>
  <si>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</si>
  <si>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</si>
  <si>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</si>
  <si>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</si>
  <si>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</si>
  <si>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</si>
  <si>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</si>
  <si>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</si>
  <si>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</si>
  <si>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</si>
  <si>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</si>
  <si>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</si>
  <si>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</si>
  <si>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</si>
  <si>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</si>
  <si>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</si>
  <si>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</si>
  <si>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</si>
  <si>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</si>
  <si>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</si>
  <si>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</si>
  <si>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</si>
  <si>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</si>
  <si>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</si>
  <si>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</si>
  <si>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</si>
  <si>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</si>
  <si>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</si>
  <si>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</si>
  <si>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</si>
  <si>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</si>
  <si>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</si>
  <si>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</si>
  <si>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</si>
  <si>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</si>
  <si>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</si>
  <si>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</si>
  <si>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</si>
  <si>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</si>
  <si>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</si>
  <si>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</si>
  <si>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</si>
  <si>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</si>
  <si>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</si>
  <si>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</si>
  <si>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</si>
  <si>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</si>
  <si>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</si>
  <si>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</si>
  <si>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</si>
  <si>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</si>
  <si>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</si>
  <si>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</si>
  <si>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</si>
  <si>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</si>
  <si>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</si>
  <si>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</si>
  <si>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</si>
  <si>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</si>
  <si>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</si>
  <si>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</si>
  <si>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</si>
  <si>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</si>
  <si>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</si>
  <si>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</si>
  <si>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</si>
  <si>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</si>
  <si>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</si>
  <si>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</si>
  <si>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</si>
  <si>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</si>
  <si>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</si>
  <si>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</si>
  <si>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</si>
  <si>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</si>
  <si>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</si>
  <si>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</si>
  <si>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</si>
  <si>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</si>
  <si>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</si>
  <si>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</si>
  <si>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</si>
  <si>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</si>
  <si>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</si>
  <si>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</si>
  <si>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</si>
  <si>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</si>
  <si>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</si>
  <si>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</si>
  <si>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</si>
  <si>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</si>
  <si>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</si>
  <si>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</si>
  <si>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</si>
  <si>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</si>
  <si>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</si>
  <si>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</si>
  <si>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</si>
  <si>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</si>
  <si>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</si>
  <si>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</si>
  <si>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</si>
  <si>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</si>
  <si>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</si>
  <si>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</si>
  <si>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</si>
  <si>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</si>
  <si>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</si>
  <si>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</si>
  <si>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</si>
  <si>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</si>
  <si>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</si>
  <si>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</si>
  <si>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</si>
  <si>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</si>
  <si>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</si>
  <si>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</si>
  <si>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</si>
  <si>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</si>
  <si>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</si>
  <si>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</si>
  <si>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</si>
  <si>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</si>
  <si>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</si>
  <si>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</si>
  <si>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</si>
  <si>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</si>
  <si>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</si>
  <si>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</si>
  <si>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</si>
  <si>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</si>
  <si>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</si>
  <si>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</si>
  <si>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</si>
  <si>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</si>
  <si>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</si>
  <si>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</si>
  <si>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</si>
  <si>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</si>
  <si>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</si>
  <si>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</si>
  <si>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</si>
  <si>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</si>
  <si>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</si>
  <si>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</si>
  <si>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</si>
  <si>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</si>
  <si>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</si>
  <si>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</si>
  <si>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</si>
  <si>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</si>
  <si>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</si>
  <si>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</si>
  <si>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</si>
  <si>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</si>
  <si>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</si>
  <si>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</si>
  <si>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</si>
  <si>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</si>
  <si>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</si>
  <si>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</si>
  <si>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</si>
  <si>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</si>
  <si>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</si>
  <si>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</si>
  <si>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</si>
  <si>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</si>
  <si>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</si>
  <si>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</si>
  <si>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</si>
  <si>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</si>
  <si>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</si>
  <si>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</si>
  <si>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</si>
  <si>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</si>
  <si>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</si>
  <si>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</si>
  <si>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</si>
  <si>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</si>
  <si>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</si>
  <si>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</si>
  <si>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</si>
  <si>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</si>
  <si>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</si>
  <si>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</si>
  <si>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</si>
  <si>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</si>
  <si>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</si>
  <si>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</si>
  <si>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</si>
  <si>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</si>
  <si>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</si>
  <si>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</si>
  <si>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</si>
  <si>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</si>
  <si>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</si>
  <si>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</si>
  <si>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</si>
  <si>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</si>
  <si>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</si>
  <si>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</si>
  <si>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</si>
  <si>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</si>
  <si>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</si>
  <si>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</si>
  <si>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</si>
  <si>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</si>
  <si>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</si>
  <si>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</si>
  <si>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</si>
  <si>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</si>
  <si>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</si>
  <si>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</si>
  <si>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</si>
  <si>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</si>
  <si>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</si>
  <si>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</si>
  <si>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</si>
  <si>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</si>
  <si>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</si>
  <si>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</si>
  <si>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</si>
  <si>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</si>
  <si>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</si>
  <si>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</si>
  <si>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</si>
  <si>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</si>
  <si>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</si>
  <si>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</si>
  <si>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</si>
  <si>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</si>
  <si>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</si>
  <si>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</si>
  <si>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</si>
  <si>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</si>
  <si>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</si>
  <si>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</si>
  <si>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</si>
  <si>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</si>
  <si>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</si>
  <si>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</si>
  <si>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</si>
  <si>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</si>
  <si>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</si>
  <si>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</si>
  <si>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</si>
  <si>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</si>
  <si>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</si>
  <si>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</si>
  <si>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</si>
  <si>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</si>
  <si>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</si>
  <si>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</si>
  <si>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</si>
  <si>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</si>
  <si>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</si>
  <si>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</si>
  <si>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</si>
  <si>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</si>
  <si>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</si>
  <si>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</si>
  <si>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</si>
  <si>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</si>
  <si>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</si>
  <si>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</si>
  <si>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</si>
  <si>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</si>
  <si>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</si>
  <si>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</si>
  <si>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</si>
  <si>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</si>
  <si>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</si>
  <si>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</si>
  <si>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</si>
  <si>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</si>
  <si>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</si>
  <si>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</si>
  <si>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</si>
  <si>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</si>
  <si>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</si>
  <si>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</si>
  <si>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</si>
  <si>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</si>
  <si>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</si>
  <si>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</si>
  <si>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</si>
  <si>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</si>
  <si>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</si>
  <si>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</si>
  <si>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</si>
  <si>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</si>
  <si>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</si>
  <si>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</si>
  <si>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</si>
  <si>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</si>
  <si>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</si>
  <si>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</si>
  <si>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</si>
  <si>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</si>
  <si>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</si>
  <si>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</si>
  <si>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</si>
  <si>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</si>
  <si>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</si>
  <si>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</si>
  <si>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</si>
  <si>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</si>
  <si>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</si>
  <si>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</si>
  <si>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</si>
  <si>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</si>
  <si>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</si>
  <si>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</si>
  <si>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</si>
  <si>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</si>
  <si>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</si>
  <si>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</si>
  <si>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</si>
  <si>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</si>
  <si>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</si>
  <si>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</si>
  <si>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</si>
  <si>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</si>
  <si>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</si>
  <si>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</si>
  <si>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</si>
  <si>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</si>
  <si>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</si>
  <si>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</si>
  <si>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</si>
  <si>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</si>
  <si>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</si>
  <si>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</si>
  <si>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</si>
  <si>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</si>
  <si>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</si>
  <si>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</si>
  <si>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</si>
  <si>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</si>
  <si>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</si>
  <si>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</si>
  <si>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</si>
  <si>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</si>
  <si>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</si>
  <si>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</si>
  <si>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</si>
  <si>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</si>
  <si>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</si>
  <si>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</si>
  <si>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</si>
  <si>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</si>
  <si>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</si>
  <si>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</si>
  <si>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</si>
  <si>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</si>
  <si>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</si>
  <si>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</si>
  <si>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</si>
  <si>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</si>
  <si>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</si>
  <si>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</si>
  <si>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</si>
  <si>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</si>
  <si>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</si>
  <si>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</si>
  <si>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</si>
  <si>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</si>
  <si>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</si>
  <si>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</si>
  <si>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</si>
  <si>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</si>
  <si>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</si>
  <si>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</si>
  <si>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</si>
  <si>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</si>
  <si>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</si>
  <si>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</si>
  <si>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</si>
  <si>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</si>
  <si>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</si>
  <si>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</si>
  <si>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</si>
  <si>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</si>
  <si>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</si>
  <si>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</si>
  <si>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</si>
  <si>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</si>
  <si>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</si>
  <si>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</si>
  <si>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</si>
  <si>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</si>
  <si>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</si>
  <si>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</si>
  <si>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</si>
  <si>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</si>
  <si>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</si>
  <si>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</si>
  <si>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</si>
  <si>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</si>
  <si>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</si>
  <si>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</si>
  <si>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</si>
  <si>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</si>
  <si>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</si>
  <si>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</si>
  <si>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</si>
  <si>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</si>
  <si>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</si>
  <si>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</si>
  <si>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</si>
  <si>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</si>
  <si>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</si>
  <si>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</si>
  <si>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</si>
  <si>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</si>
  <si>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</si>
  <si>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</si>
  <si>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</si>
  <si>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</si>
  <si>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</si>
  <si>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</si>
  <si>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</si>
  <si>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</si>
  <si>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</si>
  <si>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</si>
  <si>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</si>
  <si>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</si>
  <si>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</si>
  <si>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</si>
  <si>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</si>
  <si>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</si>
  <si>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</si>
  <si>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</si>
  <si>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</si>
  <si>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</si>
  <si>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</si>
  <si>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</si>
  <si>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</si>
  <si>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</si>
  <si>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</si>
  <si>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</si>
  <si>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</si>
  <si>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</si>
  <si>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</si>
  <si>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</si>
  <si>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</si>
  <si>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</si>
  <si>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</si>
  <si>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</si>
  <si>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</si>
  <si>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</si>
  <si>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</si>
  <si>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</si>
  <si>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</si>
  <si>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</si>
  <si>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</si>
  <si>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</si>
  <si>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</si>
  <si>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</si>
  <si>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</si>
  <si>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</si>
  <si>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</si>
  <si>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</si>
  <si>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</si>
  <si>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</si>
  <si>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</si>
  <si>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</si>
  <si>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</si>
  <si>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</si>
  <si>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</si>
  <si>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</si>
  <si>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</si>
  <si>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</si>
  <si>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</si>
  <si>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</si>
  <si>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</si>
  <si>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</si>
  <si>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</si>
  <si>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</si>
  <si>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</si>
  <si>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</si>
  <si>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</si>
  <si>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</si>
  <si>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</si>
  <si>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</si>
  <si>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</si>
  <si>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</si>
  <si>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</si>
  <si>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</si>
  <si>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</si>
  <si>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</si>
  <si>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</si>
  <si>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</si>
  <si>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</si>
  <si>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</si>
  <si>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</si>
  <si>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</si>
  <si>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</si>
  <si>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</si>
  <si>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</si>
  <si>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</si>
  <si>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</si>
  <si>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</si>
  <si>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</si>
  <si>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</si>
  <si>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</si>
  <si>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</si>
  <si>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</si>
  <si>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</si>
  <si>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</si>
  <si>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</si>
  <si>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</si>
  <si>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</si>
  <si>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</si>
  <si>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</si>
  <si>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</si>
  <si>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</si>
  <si>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</si>
  <si>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</si>
  <si>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</si>
  <si>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</si>
  <si>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</si>
  <si>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</si>
  <si>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</si>
  <si>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</si>
  <si>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</si>
  <si>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</si>
  <si>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</si>
  <si>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</si>
  <si>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</si>
  <si>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</si>
  <si>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</si>
  <si>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</si>
  <si>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</si>
  <si>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</si>
  <si>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</si>
  <si>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</si>
  <si>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</si>
  <si>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</si>
  <si>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</si>
  <si>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</si>
  <si>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</si>
  <si>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</si>
  <si>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</si>
  <si>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</si>
  <si>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</si>
  <si>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</si>
  <si>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</si>
  <si>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</si>
  <si>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</si>
  <si>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</si>
  <si>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</si>
  <si>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</si>
  <si>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</si>
  <si>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</si>
  <si>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</si>
  <si>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</si>
  <si>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</si>
  <si>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</si>
  <si>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</si>
  <si>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</si>
  <si>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</si>
  <si>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</si>
  <si>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</si>
  <si>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</si>
  <si>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</si>
  <si>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</si>
  <si>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</si>
  <si>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</si>
  <si>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</si>
  <si>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</si>
  <si>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</si>
  <si>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</si>
  <si>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</si>
  <si>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</si>
  <si>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</si>
  <si>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</si>
  <si>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</si>
  <si>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</si>
  <si>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</si>
  <si>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</si>
  <si>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</si>
  <si>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</si>
  <si>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</si>
  <si>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</si>
  <si>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</si>
  <si>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</si>
  <si>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</si>
  <si>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</si>
  <si>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</si>
  <si>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</si>
  <si>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</si>
  <si>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</si>
  <si>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</si>
  <si>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</si>
  <si>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</si>
  <si>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</si>
  <si>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</si>
  <si>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</si>
  <si>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</si>
  <si>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</si>
  <si>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</si>
  <si>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</si>
  <si>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</si>
  <si>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</si>
  <si>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</si>
  <si>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</si>
  <si>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</si>
  <si>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</si>
  <si>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</si>
  <si>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</si>
  <si>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</si>
  <si>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</si>
  <si>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</si>
  <si>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</si>
  <si>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</si>
  <si>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</si>
  <si>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</si>
  <si>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</si>
  <si>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</si>
  <si>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</si>
  <si>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</si>
  <si>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</si>
  <si>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</si>
  <si>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</si>
  <si>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</si>
  <si>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</si>
  <si>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</si>
  <si>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</si>
  <si>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</si>
  <si>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</si>
  <si>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</si>
  <si>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</si>
  <si>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</si>
  <si>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</si>
  <si>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</si>
  <si>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</si>
  <si>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</si>
  <si>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</si>
  <si>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</si>
  <si>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</si>
  <si>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</si>
  <si>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</si>
  <si>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</si>
  <si>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</si>
  <si>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</si>
  <si>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</si>
  <si>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</si>
  <si>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</si>
  <si>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</si>
  <si>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</si>
  <si>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</si>
  <si>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</si>
  <si>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</si>
  <si>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</si>
  <si>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</si>
  <si>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</si>
  <si>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</si>
  <si>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</si>
  <si>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</si>
  <si>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</si>
  <si>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</si>
  <si>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</si>
  <si>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</si>
  <si>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</si>
  <si>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</si>
  <si>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</si>
  <si>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</si>
  <si>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</si>
  <si>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</si>
  <si>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</si>
  <si>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</si>
  <si>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</si>
  <si>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</si>
  <si>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</si>
  <si>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</si>
  <si>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</si>
  <si>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</si>
  <si>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</si>
  <si>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</si>
  <si>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</si>
  <si>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</si>
  <si>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</si>
  <si>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</si>
  <si>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</si>
  <si>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</si>
  <si>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</si>
  <si>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</si>
  <si>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</si>
  <si>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</si>
  <si>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</si>
  <si>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</si>
  <si>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</si>
  <si>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</si>
  <si>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</si>
  <si>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</si>
  <si>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</si>
  <si>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</si>
  <si>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</si>
  <si>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</si>
  <si>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</si>
  <si>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</si>
  <si>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</si>
  <si>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</si>
  <si>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</si>
  <si>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</si>
  <si>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</si>
  <si>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</si>
  <si>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</si>
  <si>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</si>
  <si>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</si>
  <si>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</si>
  <si>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</si>
  <si>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</si>
  <si>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</si>
  <si>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</si>
  <si>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</si>
  <si>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</si>
  <si>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</si>
  <si>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</si>
  <si>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</si>
  <si>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</si>
  <si>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</si>
  <si>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</si>
  <si>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</si>
  <si>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</si>
  <si>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</si>
  <si>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</si>
  <si>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</si>
  <si>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</si>
  <si>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</si>
  <si>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</si>
  <si>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</si>
  <si>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</si>
  <si>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</si>
  <si>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</si>
  <si>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</si>
  <si>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</si>
  <si>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</si>
  <si>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</si>
  <si>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</si>
  <si>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</si>
  <si>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</si>
  <si>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</si>
  <si>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</si>
  <si>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</si>
  <si>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</si>
  <si>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</si>
  <si>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</si>
  <si>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</si>
  <si>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</si>
  <si>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</si>
  <si>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</si>
  <si>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</si>
  <si>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</si>
  <si>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</si>
  <si>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</si>
  <si>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</si>
  <si>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</si>
  <si>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</si>
  <si>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</si>
  <si>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</si>
  <si>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</si>
  <si>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</si>
  <si>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</si>
  <si>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</si>
  <si>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</si>
  <si>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</si>
  <si>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</si>
  <si>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</si>
  <si>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</si>
  <si>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</si>
  <si>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</si>
  <si>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</si>
  <si>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</si>
  <si>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</si>
  <si>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</si>
  <si>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</si>
  <si>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</si>
  <si>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</si>
  <si>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</si>
  <si>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</si>
  <si>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</si>
  <si>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</si>
  <si>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</si>
  <si>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</si>
  <si>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</si>
  <si>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</si>
  <si>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</si>
  <si>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</si>
  <si>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</si>
  <si>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</si>
  <si>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</si>
  <si>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</si>
  <si>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</si>
  <si>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</si>
  <si>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</si>
  <si>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</si>
  <si>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</si>
  <si>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</si>
  <si>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</si>
  <si>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</si>
  <si>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</si>
  <si>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</si>
  <si>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</si>
  <si>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</si>
  <si>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</si>
  <si>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</si>
  <si>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</si>
  <si>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</si>
  <si>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</si>
  <si>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</si>
  <si>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</si>
  <si>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</si>
  <si>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</si>
  <si>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</si>
  <si>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</si>
  <si>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</si>
  <si>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</si>
  <si>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</si>
  <si>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</si>
  <si>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</si>
  <si>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</si>
  <si>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</si>
  <si>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</si>
  <si>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</si>
  <si>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</si>
  <si>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</si>
  <si>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</si>
  <si>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</si>
  <si>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</si>
  <si>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</si>
  <si>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</si>
  <si>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</si>
  <si>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</si>
  <si>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</si>
  <si>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</si>
  <si>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</si>
  <si>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</si>
  <si>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</si>
  <si>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</si>
  <si>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</si>
  <si>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</si>
  <si>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</si>
  <si>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</si>
  <si>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</si>
  <si>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</si>
  <si>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</si>
  <si>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</si>
  <si>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</si>
  <si>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</si>
  <si>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</si>
  <si>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</si>
  <si>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</si>
  <si>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</si>
  <si>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</si>
  <si>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</si>
  <si>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</si>
  <si>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</si>
  <si>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</si>
  <si>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</si>
  <si>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</si>
  <si>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</si>
  <si>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</si>
  <si>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</si>
  <si>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</si>
  <si>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</si>
  <si>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</si>
  <si>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</si>
  <si>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</si>
  <si>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</si>
  <si>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</si>
  <si>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</si>
  <si>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</si>
  <si>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</si>
  <si>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</si>
  <si>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</si>
  <si>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</si>
  <si>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</si>
  <si>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</si>
  <si>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</si>
  <si>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</si>
  <si>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</si>
  <si>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</si>
  <si>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</si>
  <si>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</si>
  <si>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</si>
  <si>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</si>
  <si>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</si>
  <si>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</si>
  <si>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</si>
  <si>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</si>
  <si>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</si>
  <si>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</si>
  <si>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</si>
  <si>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</si>
  <si>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</si>
  <si>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</si>
  <si>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</si>
  <si>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</si>
  <si>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</si>
  <si>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</si>
  <si>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</si>
  <si>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</si>
  <si>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</si>
  <si>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</si>
  <si>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</si>
  <si>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</si>
  <si>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</si>
  <si>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</si>
  <si>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</si>
  <si>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</si>
  <si>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</si>
  <si>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</si>
  <si>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</si>
  <si>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</si>
  <si>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</si>
  <si>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</si>
  <si>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</si>
  <si>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</si>
  <si>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</si>
  <si>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</si>
  <si>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</si>
  <si>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</si>
  <si>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</si>
  <si>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</si>
  <si>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</si>
  <si>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</si>
  <si>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</si>
  <si>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</si>
  <si>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</si>
  <si>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</si>
  <si>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</si>
  <si>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</si>
  <si>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</si>
  <si>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</si>
  <si>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</si>
  <si>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</si>
  <si>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</si>
  <si>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</si>
  <si>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</si>
  <si>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</si>
  <si>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</si>
  <si>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</si>
  <si>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</si>
  <si>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</si>
  <si>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</si>
  <si>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</si>
  <si>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</si>
  <si>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</si>
  <si>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</si>
  <si>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</si>
  <si>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</si>
  <si>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</si>
  <si>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</si>
  <si>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</si>
  <si>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</si>
  <si>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</si>
  <si>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</si>
  <si>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</si>
  <si>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</si>
  <si>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</si>
  <si>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</si>
  <si>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</si>
  <si>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</si>
  <si>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</si>
  <si>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</si>
  <si>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</si>
  <si>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</si>
  <si>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</si>
  <si>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</si>
  <si>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</si>
  <si>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</si>
  <si>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</si>
  <si>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</si>
  <si>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</si>
  <si>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</si>
  <si>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</si>
  <si>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</si>
  <si>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</si>
  <si>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</si>
  <si>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</si>
  <si>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</si>
  <si>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</si>
  <si>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</si>
  <si>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</si>
  <si>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</si>
  <si>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</si>
  <si>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</si>
  <si>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</si>
  <si>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</si>
  <si>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</si>
  <si>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</si>
  <si>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</si>
  <si>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</si>
  <si>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</si>
  <si>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</si>
  <si>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</si>
  <si>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</si>
  <si>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</si>
  <si>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</si>
  <si>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</si>
  <si>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</si>
  <si>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</si>
  <si>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</si>
  <si>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</si>
  <si>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</si>
  <si>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</si>
  <si>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</si>
  <si>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</si>
  <si>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</si>
  <si>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</si>
  <si>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</si>
  <si>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</si>
  <si>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</si>
  <si>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</si>
  <si>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</si>
  <si>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</si>
  <si>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</si>
  <si>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</si>
  <si>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</si>
  <si>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</si>
  <si>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</si>
  <si>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</si>
  <si>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</si>
  <si>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</si>
  <si>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</si>
  <si>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</si>
  <si>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</si>
  <si>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</si>
  <si>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</si>
  <si>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</si>
  <si>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</si>
  <si>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</si>
  <si>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</si>
  <si>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</si>
  <si>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</si>
  <si>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</si>
  <si>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</si>
  <si>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</si>
  <si>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</si>
  <si>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</si>
  <si>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</si>
  <si>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</si>
  <si>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</si>
  <si>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</si>
  <si>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</si>
  <si>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</si>
  <si>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</si>
  <si>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</si>
  <si>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</si>
  <si>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</si>
  <si>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</si>
  <si>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</si>
  <si>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</si>
  <si>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</si>
  <si>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</si>
  <si>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</si>
  <si>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</si>
  <si>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</si>
  <si>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</si>
  <si>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</si>
  <si>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</si>
  <si>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</si>
  <si>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</si>
  <si>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</si>
  <si>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</si>
  <si>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</si>
  <si>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</si>
  <si>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</si>
  <si>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</si>
  <si>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</si>
  <si>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</si>
  <si>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</si>
  <si>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</si>
  <si>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</si>
  <si>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</si>
  <si>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</si>
  <si>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</si>
  <si>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</si>
  <si>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</si>
  <si>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</si>
  <si>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</si>
  <si>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</si>
  <si>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</si>
  <si>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</si>
  <si>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</si>
  <si>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</si>
  <si>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</si>
  <si>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</si>
  <si>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</si>
  <si>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</si>
  <si>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</si>
  <si>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</si>
  <si>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</si>
  <si>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</si>
  <si>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</si>
  <si>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</si>
  <si>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</si>
  <si>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</si>
  <si>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</si>
  <si>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</si>
  <si>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</si>
  <si>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</si>
  <si>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</si>
  <si>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</si>
  <si>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</si>
  <si>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</si>
  <si>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</si>
  <si>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</si>
  <si>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</si>
  <si>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</si>
  <si>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</si>
  <si>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</si>
  <si>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</si>
  <si>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</si>
  <si>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</si>
  <si>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</si>
  <si>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</si>
  <si>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</si>
  <si>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</si>
  <si>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</si>
  <si>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</si>
  <si>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</si>
  <si>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</si>
  <si>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</si>
  <si>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</si>
  <si>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</si>
  <si>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</si>
  <si>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</si>
  <si>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</si>
  <si>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</si>
  <si>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</si>
  <si>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</si>
  <si>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</si>
  <si>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</si>
  <si>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</si>
  <si>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</si>
  <si>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</si>
  <si>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</si>
  <si>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</si>
  <si>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</si>
  <si>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</si>
  <si>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</si>
  <si>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</si>
  <si>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</si>
  <si>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</si>
  <si>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</si>
  <si>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</si>
  <si>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</si>
  <si>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</si>
  <si>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</si>
  <si>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</si>
  <si>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</si>
  <si>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</si>
  <si>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</si>
  <si>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</si>
  <si>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</si>
  <si>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</si>
  <si>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</si>
  <si>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</si>
  <si>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</si>
  <si>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</si>
  <si>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</si>
  <si>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</si>
  <si>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</si>
  <si>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</si>
  <si>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</si>
  <si>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</si>
  <si>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</si>
  <si>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</si>
  <si>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</si>
  <si>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</si>
  <si>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</si>
  <si>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</si>
  <si>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</si>
  <si>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</si>
  <si>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</si>
  <si>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</si>
  <si>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</si>
  <si>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</si>
  <si>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</si>
  <si>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</si>
  <si>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</si>
  <si>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</si>
  <si>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</si>
  <si>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</si>
  <si>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</si>
  <si>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</si>
  <si>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</si>
  <si>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</si>
  <si>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</si>
  <si>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</si>
  <si>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</si>
  <si>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</si>
  <si>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</si>
  <si>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</si>
  <si>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</si>
  <si>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</si>
  <si>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</si>
  <si>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</si>
  <si>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</si>
  <si>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</si>
  <si>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</si>
  <si>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</si>
  <si>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</si>
  <si>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</si>
  <si>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</si>
  <si>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</si>
  <si>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</si>
  <si>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</si>
  <si>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</si>
  <si>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</si>
  <si>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</si>
  <si>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</si>
  <si>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</si>
  <si>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</si>
  <si>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</si>
  <si>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</si>
  <si>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</si>
  <si>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</si>
  <si>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</si>
  <si>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</si>
  <si>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</si>
  <si>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</si>
  <si>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</si>
  <si>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</si>
  <si>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</si>
  <si>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</si>
  <si>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</si>
  <si>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</si>
  <si>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</si>
  <si>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</si>
  <si>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</si>
  <si>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</si>
  <si>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</si>
  <si>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</si>
  <si>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</si>
  <si>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</si>
  <si>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</si>
  <si>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</si>
  <si>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</si>
  <si>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</si>
  <si>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</si>
  <si>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</si>
  <si>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</si>
  <si>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</si>
  <si>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</si>
  <si>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</si>
  <si>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</si>
  <si>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</si>
  <si>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</si>
  <si>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</si>
  <si>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</si>
  <si>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</si>
  <si>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</si>
  <si>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</si>
  <si>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</si>
  <si>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</si>
  <si>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</si>
  <si>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</si>
  <si>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</si>
  <si>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</si>
  <si>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</si>
  <si>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</si>
  <si>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</si>
  <si>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</si>
  <si>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</si>
  <si>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</si>
  <si>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</si>
  <si>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</si>
  <si>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</si>
  <si>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</si>
  <si>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</si>
  <si>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</si>
  <si>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</si>
  <si>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</si>
  <si>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</si>
  <si>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</si>
  <si>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</si>
  <si>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</si>
  <si>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</si>
  <si>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</si>
  <si>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</si>
  <si>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</si>
  <si>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</si>
  <si>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</si>
  <si>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</si>
  <si>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</si>
  <si>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</si>
  <si>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</si>
  <si>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</si>
  <si>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</si>
  <si>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</si>
  <si>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</si>
  <si>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</si>
  <si>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</si>
  <si>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</si>
  <si>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</si>
  <si>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</si>
  <si>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</si>
  <si>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</si>
  <si>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</si>
  <si>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</si>
  <si>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</si>
  <si>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</si>
  <si>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</si>
  <si>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</si>
  <si>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</si>
  <si>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</si>
  <si>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</si>
  <si>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</si>
  <si>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</si>
  <si>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</si>
  <si>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</si>
  <si>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</si>
  <si>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</si>
  <si>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</si>
  <si>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</si>
  <si>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</si>
  <si>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</si>
  <si>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</si>
  <si>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</si>
  <si>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</si>
  <si>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</si>
  <si>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</si>
  <si>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</si>
  <si>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</si>
  <si>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</si>
  <si>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</si>
  <si>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</si>
  <si>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</si>
  <si>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</si>
  <si>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</si>
  <si>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</si>
  <si>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</si>
  <si>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</si>
  <si>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</si>
  <si>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</si>
  <si>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</si>
  <si>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</si>
  <si>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</si>
  <si>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</si>
  <si>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</si>
  <si>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</si>
  <si>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</si>
  <si>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</si>
  <si>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</si>
  <si>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</si>
  <si>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</si>
  <si>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</si>
  <si>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</si>
  <si>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</si>
  <si>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</si>
  <si>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</si>
  <si>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</si>
  <si>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</si>
  <si>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</si>
  <si>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</si>
  <si>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</si>
  <si>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</si>
  <si>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</si>
  <si>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</si>
  <si>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</si>
  <si>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</si>
  <si>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</si>
  <si>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</si>
  <si>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</si>
  <si>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</si>
  <si>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</si>
  <si>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</si>
  <si>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</si>
  <si>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</si>
  <si>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</si>
  <si>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</si>
  <si>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</si>
  <si>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</si>
  <si>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</si>
  <si>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</si>
  <si>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</si>
  <si>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</si>
  <si>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</si>
  <si>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</si>
  <si>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</si>
  <si>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</si>
  <si>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</si>
  <si>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</si>
  <si>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</si>
  <si>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</si>
  <si>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</si>
  <si>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</si>
  <si>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</si>
  <si>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</si>
  <si>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</si>
  <si>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</si>
  <si>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</si>
  <si>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</si>
  <si>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</si>
  <si>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</si>
  <si>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</si>
  <si>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</si>
  <si>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</si>
  <si>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</si>
  <si>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</si>
  <si>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</si>
  <si>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</si>
  <si>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</si>
  <si>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</si>
  <si>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</si>
  <si>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</si>
  <si>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</si>
  <si>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</si>
  <si>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</si>
  <si>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</si>
  <si>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</si>
  <si>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</si>
  <si>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</si>
  <si>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</si>
  <si>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</si>
  <si>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</si>
  <si>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</si>
  <si>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</si>
  <si>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</si>
  <si>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</si>
  <si>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</si>
  <si>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</si>
  <si>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</si>
  <si>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</si>
  <si>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</si>
  <si>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</si>
  <si>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</si>
  <si>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</si>
  <si>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</si>
  <si>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</si>
  <si>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</si>
  <si>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</si>
  <si>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</si>
  <si>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</si>
  <si>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</si>
  <si>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</si>
  <si>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</si>
  <si>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</si>
  <si>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</si>
  <si>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</si>
  <si>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</si>
  <si>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</si>
  <si>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</si>
  <si>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</si>
  <si>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</si>
  <si>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</si>
  <si>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</si>
  <si>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</si>
  <si>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</si>
  <si>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</si>
  <si>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</si>
  <si>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</si>
  <si>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</si>
  <si>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</si>
  <si>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</si>
  <si>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</si>
  <si>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</si>
  <si>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</si>
  <si>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</si>
  <si>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</si>
  <si>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</si>
  <si>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</si>
  <si>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</si>
  <si>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</si>
  <si>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</si>
  <si>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</si>
  <si>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</si>
  <si>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</si>
  <si>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</si>
  <si>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</si>
  <si>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</si>
  <si>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</si>
  <si>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</si>
  <si>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</si>
  <si>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</si>
  <si>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</si>
  <si>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</si>
  <si>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</si>
  <si>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</si>
  <si>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</si>
  <si>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</si>
  <si>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</si>
  <si>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</si>
  <si>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</si>
  <si>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</si>
  <si>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</si>
  <si>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</si>
  <si>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</si>
  <si>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</si>
  <si>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</si>
  <si>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</si>
  <si>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</si>
  <si>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</si>
  <si>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</si>
  <si>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</si>
  <si>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</si>
  <si>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</si>
  <si>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</si>
  <si>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</si>
  <si>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</si>
  <si>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</si>
  <si>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</si>
  <si>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</si>
  <si>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</si>
  <si>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</si>
  <si>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</si>
  <si>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</si>
  <si>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</si>
  <si>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</si>
  <si>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</si>
  <si>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</si>
  <si>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</si>
  <si>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</si>
  <si>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</si>
  <si>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</si>
  <si>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</si>
  <si>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</si>
  <si>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</si>
  <si>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</si>
  <si>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</si>
  <si>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</si>
  <si>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</si>
  <si>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</si>
  <si>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</si>
  <si>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</si>
  <si>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</si>
  <si>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</si>
  <si>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</si>
  <si>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</si>
  <si>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</si>
  <si>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</si>
  <si>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</si>
  <si>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</si>
  <si>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</si>
  <si>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</si>
  <si>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</si>
  <si>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</si>
  <si>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</si>
  <si>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</si>
  <si>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</si>
  <si>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</si>
  <si>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</si>
  <si>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</si>
  <si>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</si>
  <si>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</si>
  <si>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</si>
  <si>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</si>
  <si>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</si>
  <si>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</si>
  <si>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</si>
  <si>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</si>
  <si>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</si>
  <si>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</si>
  <si>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</si>
  <si>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</si>
  <si>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</si>
  <si>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</si>
  <si>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</si>
  <si>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</si>
  <si>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</si>
  <si>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</si>
  <si>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</si>
  <si>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</si>
  <si>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</si>
  <si>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</si>
  <si>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</si>
  <si>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</si>
  <si>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</si>
  <si>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</si>
  <si>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</si>
  <si>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</si>
  <si>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</si>
  <si>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</si>
  <si>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</si>
  <si>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</si>
  <si>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</si>
  <si>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</si>
  <si>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</si>
  <si>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</si>
  <si>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</si>
  <si>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</si>
  <si>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</si>
  <si>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</si>
  <si>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</si>
  <si>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</si>
  <si>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</si>
  <si>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</si>
  <si>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</si>
  <si>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</si>
  <si>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</si>
  <si>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</si>
  <si>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</si>
  <si>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</si>
  <si>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</si>
  <si>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</si>
  <si>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</si>
  <si>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</si>
  <si>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</si>
  <si>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</si>
  <si>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</si>
  <si>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</si>
  <si>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</si>
  <si>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</si>
  <si>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</si>
  <si>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</si>
  <si>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</si>
  <si>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</si>
  <si>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</si>
  <si>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</si>
  <si>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</si>
  <si>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</si>
  <si>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</si>
  <si>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</si>
  <si>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</si>
  <si>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</si>
  <si>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</si>
  <si>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</si>
  <si>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</si>
  <si>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</si>
  <si>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</si>
  <si>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</si>
  <si>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</si>
  <si>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</si>
  <si>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</si>
  <si>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</si>
  <si>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</si>
  <si>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</si>
  <si>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</si>
  <si>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</si>
  <si>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</si>
  <si>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</si>
  <si>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</si>
  <si>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</si>
  <si>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</si>
  <si>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</si>
  <si>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</si>
  <si>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</si>
  <si>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</si>
  <si>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</si>
  <si>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</si>
  <si>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</si>
  <si>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</si>
  <si>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</si>
  <si>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</si>
  <si>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</si>
  <si>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</si>
  <si>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</si>
  <si>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</si>
  <si>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</si>
  <si>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</si>
  <si>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</si>
  <si>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</si>
  <si>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</si>
  <si>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</si>
  <si>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</si>
  <si>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</si>
  <si>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</si>
  <si>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</si>
  <si>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</si>
  <si>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</si>
  <si>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</si>
  <si>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</si>
  <si>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</si>
  <si>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</si>
  <si>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</si>
  <si>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</si>
  <si>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</si>
  <si>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</si>
  <si>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</si>
  <si>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</si>
  <si>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</si>
  <si>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</si>
  <si>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</si>
  <si>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</si>
  <si>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</si>
  <si>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</si>
  <si>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</si>
  <si>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</si>
  <si>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</si>
  <si>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</si>
  <si>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</si>
  <si>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</si>
  <si>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</si>
  <si>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</si>
  <si>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</si>
  <si>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</si>
  <si>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</si>
  <si>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</si>
  <si>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</si>
  <si>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</si>
  <si>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</si>
  <si>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</si>
  <si>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</si>
  <si>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</si>
  <si>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</si>
  <si>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</si>
  <si>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</si>
  <si>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</si>
  <si>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</si>
  <si>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</si>
  <si>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</si>
  <si>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</si>
  <si>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</si>
  <si>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</si>
  <si>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</si>
  <si>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</si>
  <si>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</si>
  <si>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</si>
  <si>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</si>
  <si>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</si>
  <si>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</si>
  <si>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</si>
  <si>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</si>
  <si>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</si>
  <si>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</si>
  <si>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</si>
  <si>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</si>
  <si>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</si>
  <si>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</si>
  <si>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</si>
  <si>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</si>
  <si>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</si>
  <si>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</si>
  <si>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</si>
  <si>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</si>
  <si>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</si>
  <si>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</si>
  <si>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</si>
  <si>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</si>
  <si>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</si>
  <si>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</si>
  <si>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</si>
  <si>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</si>
  <si>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</si>
  <si>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</si>
  <si>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</si>
  <si>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</si>
  <si>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</si>
  <si>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</si>
  <si>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</si>
  <si>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</si>
  <si>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</si>
  <si>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</si>
  <si>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</si>
  <si>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</si>
  <si>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</si>
  <si>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</si>
  <si>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</si>
  <si>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</si>
  <si>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</si>
  <si>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</si>
  <si>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</si>
  <si>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</si>
  <si>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</si>
  <si>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</si>
  <si>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</si>
  <si>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</si>
  <si>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</si>
  <si>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</si>
  <si>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</si>
  <si>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</si>
  <si>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</si>
  <si>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</si>
  <si>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</si>
  <si>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</si>
  <si>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</si>
  <si>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</si>
  <si>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</si>
  <si>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</si>
  <si>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</si>
  <si>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</si>
  <si>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</si>
  <si>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</si>
  <si>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</si>
  <si>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</si>
  <si>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</si>
  <si>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</si>
  <si>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</si>
  <si>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</si>
  <si>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</si>
  <si>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</si>
  <si>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</si>
  <si>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</si>
  <si>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</si>
  <si>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</si>
  <si>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</si>
  <si>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</si>
  <si>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</si>
  <si>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</si>
  <si>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</si>
  <si>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</si>
  <si>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</si>
  <si>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</si>
  <si>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</si>
  <si>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</si>
  <si>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</si>
  <si>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</si>
  <si>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</si>
  <si>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</si>
  <si>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</si>
  <si>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</si>
  <si>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</si>
  <si>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</si>
  <si>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</si>
  <si>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</si>
  <si>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</si>
  <si>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</si>
  <si>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</si>
  <si>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</si>
  <si>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</si>
  <si>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</si>
  <si>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</si>
  <si>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</si>
  <si>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</si>
  <si>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</si>
  <si>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</si>
  <si>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</si>
  <si>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</si>
  <si>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</si>
  <si>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</si>
  <si>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</si>
  <si>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</si>
  <si>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</si>
  <si>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</si>
  <si>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</si>
  <si>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</si>
  <si>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</si>
  <si>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</si>
  <si>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</si>
  <si>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</si>
  <si>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</si>
  <si>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</si>
  <si>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</si>
  <si>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</si>
  <si>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</si>
  <si>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</si>
  <si>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</si>
  <si>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</si>
  <si>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</si>
  <si>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</si>
  <si>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</si>
  <si>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</si>
  <si>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</si>
  <si>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</si>
  <si>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</si>
  <si>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</si>
  <si>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</si>
  <si>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</si>
  <si>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</si>
  <si>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</si>
  <si>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</si>
  <si>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</si>
  <si>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</si>
  <si>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</si>
  <si>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</si>
  <si>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</si>
  <si>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</si>
  <si>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</si>
  <si>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</si>
  <si>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</si>
  <si>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</si>
  <si>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</si>
  <si>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</si>
  <si>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</si>
  <si>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</si>
  <si>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</si>
  <si>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</si>
  <si>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</si>
  <si>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</si>
  <si>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</si>
  <si>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</si>
  <si>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</si>
  <si>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</si>
  <si>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</si>
  <si>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</si>
  <si>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</si>
  <si>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</si>
  <si>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</si>
  <si>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</si>
  <si>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</si>
  <si>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</si>
  <si>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</si>
  <si>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</si>
  <si>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</si>
  <si>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</si>
  <si>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</si>
  <si>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</si>
  <si>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</si>
  <si>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</si>
  <si>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</si>
  <si>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</si>
  <si>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</si>
  <si>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</si>
  <si>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</si>
  <si>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</si>
  <si>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</si>
  <si>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</si>
  <si>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</si>
  <si>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</si>
  <si>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</si>
  <si>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</si>
  <si>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</si>
  <si>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</si>
  <si>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</si>
  <si>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</si>
  <si>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</si>
  <si>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</si>
  <si>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</si>
  <si>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</si>
  <si>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</si>
  <si>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</si>
  <si>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</si>
  <si>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</si>
  <si>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</si>
  <si>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</si>
  <si>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</si>
  <si>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</si>
  <si>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</si>
  <si>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</si>
  <si>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</si>
  <si>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</si>
  <si>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</si>
  <si>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</si>
  <si>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</si>
  <si>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</si>
  <si>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</si>
  <si>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</si>
  <si>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</si>
  <si>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</si>
  <si>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</si>
  <si>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</si>
  <si>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</si>
  <si>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</si>
  <si>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</si>
  <si>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</si>
  <si>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</si>
  <si>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</si>
  <si>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</si>
  <si>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</si>
  <si>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</si>
  <si>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</si>
  <si>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</si>
  <si>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</si>
  <si>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</si>
  <si>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</si>
  <si>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</si>
  <si>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</si>
  <si>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</si>
  <si>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</si>
  <si>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</si>
  <si>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</si>
  <si>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</si>
  <si>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</si>
  <si>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</si>
  <si>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</si>
  <si>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</si>
  <si>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</si>
  <si>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</si>
  <si>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</si>
  <si>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</si>
  <si>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</si>
  <si>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</si>
  <si>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</si>
  <si>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</si>
  <si>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</si>
  <si>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</si>
  <si>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</si>
  <si>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</si>
  <si>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</si>
  <si>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</si>
  <si>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</si>
  <si>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</si>
  <si>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</si>
  <si>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</si>
  <si>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</si>
  <si>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</si>
  <si>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</si>
  <si>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</si>
  <si>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</si>
  <si>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</si>
  <si>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</si>
  <si>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</si>
  <si>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</si>
  <si>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</si>
  <si>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</si>
  <si>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</si>
  <si>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</si>
  <si>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</si>
  <si>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</si>
  <si>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</si>
  <si>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</si>
  <si>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</si>
  <si>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</si>
  <si>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</si>
  <si>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</si>
  <si>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</si>
  <si>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</si>
  <si>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</si>
  <si>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</si>
  <si>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</si>
  <si>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</si>
  <si>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</si>
  <si>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</si>
  <si>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</si>
  <si>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</si>
  <si>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</si>
  <si>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</si>
  <si>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</si>
  <si>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</si>
  <si>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</si>
  <si>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</si>
  <si>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</si>
  <si>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</si>
  <si>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</si>
  <si>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</si>
  <si>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</si>
  <si>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</si>
  <si>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</si>
  <si>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</si>
  <si>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</si>
  <si>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</si>
  <si>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</si>
  <si>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</si>
  <si>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</si>
  <si>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</si>
  <si>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</si>
  <si>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</si>
  <si>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</si>
  <si>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</si>
  <si>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</si>
  <si>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</si>
  <si>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</si>
  <si>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</si>
  <si>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</si>
  <si>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</si>
  <si>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</si>
  <si>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</si>
  <si>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</si>
  <si>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</si>
  <si>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</si>
  <si>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</si>
  <si>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</si>
  <si>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</si>
  <si>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</si>
  <si>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</si>
  <si>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</si>
  <si>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</si>
  <si>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</si>
  <si>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</si>
  <si>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</si>
  <si>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</si>
  <si>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</si>
  <si>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</si>
  <si>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</si>
  <si>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</si>
  <si>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</si>
  <si>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</si>
  <si>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</si>
  <si>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</si>
  <si>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</si>
  <si>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</si>
  <si>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</si>
  <si>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</si>
  <si>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</si>
  <si>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</si>
  <si>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</si>
  <si>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</si>
  <si>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</si>
  <si>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</si>
  <si>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</si>
  <si>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</si>
  <si>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</si>
  <si>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</si>
  <si>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</si>
  <si>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</si>
  <si>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</si>
  <si>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</si>
  <si>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</si>
  <si>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</si>
  <si>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</si>
  <si>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</si>
  <si>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</si>
  <si>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</si>
  <si>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</si>
  <si>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</si>
  <si>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</si>
  <si>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</si>
  <si>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</si>
  <si>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</si>
  <si>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</si>
  <si>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</si>
  <si>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</si>
  <si>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</si>
  <si>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</si>
  <si>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</si>
  <si>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</si>
  <si>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</si>
  <si>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</si>
  <si>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</si>
  <si>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</si>
  <si>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</si>
  <si>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</si>
  <si>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</si>
  <si>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</si>
  <si>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</si>
  <si>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</si>
  <si>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</si>
  <si>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</si>
  <si>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</si>
  <si>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</si>
  <si>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</si>
  <si>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</si>
  <si>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</si>
  <si>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</si>
  <si>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</si>
  <si>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</si>
  <si>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</si>
  <si>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</si>
  <si>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</si>
  <si>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</si>
  <si>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</si>
  <si>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</si>
  <si>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</si>
  <si>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</si>
  <si>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</si>
  <si>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</si>
  <si>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</si>
  <si>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</si>
  <si>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</si>
  <si>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</si>
  <si>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</si>
  <si>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</si>
  <si>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</si>
  <si>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</si>
  <si>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</si>
  <si>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</si>
  <si>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</si>
  <si>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</si>
  <si>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</si>
  <si>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</si>
  <si>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</si>
  <si>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</si>
  <si>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</si>
  <si>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</si>
  <si>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</si>
  <si>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</si>
  <si>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</si>
  <si>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</si>
  <si>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</si>
  <si>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</si>
  <si>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</si>
  <si>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</si>
  <si>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</si>
  <si>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</si>
  <si>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</si>
  <si>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</si>
  <si>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</si>
  <si>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</si>
  <si>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</si>
  <si>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</si>
  <si>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</si>
  <si>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</si>
  <si>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</si>
  <si>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</si>
  <si>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</si>
  <si>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</si>
  <si>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</si>
  <si>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</si>
  <si>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</si>
  <si>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</si>
  <si>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</si>
  <si>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</si>
  <si>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</si>
  <si>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</si>
  <si>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</si>
  <si>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</si>
  <si>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</si>
  <si>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</si>
  <si>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</si>
  <si>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</si>
  <si>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</si>
  <si>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</si>
  <si>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</si>
  <si>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</si>
  <si>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</si>
  <si>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</si>
  <si>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</si>
  <si>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</si>
  <si>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</si>
  <si>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</si>
  <si>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</si>
  <si>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</si>
  <si>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</si>
  <si>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</si>
  <si>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</si>
  <si>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</si>
  <si>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</si>
  <si>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</si>
  <si>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</si>
  <si>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</si>
  <si>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</si>
  <si>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</si>
  <si>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</si>
  <si>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</si>
  <si>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</si>
  <si>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</si>
  <si>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</si>
  <si>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</si>
  <si>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</si>
  <si>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</si>
  <si>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</si>
  <si>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</si>
  <si>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</si>
  <si>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</si>
  <si>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</si>
  <si>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</si>
  <si>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</si>
  <si>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</si>
  <si>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</si>
  <si>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</si>
  <si>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</si>
  <si>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</si>
  <si>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</si>
  <si>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</si>
  <si>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</si>
  <si>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</si>
  <si>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</si>
  <si>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</si>
  <si>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</si>
  <si>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</si>
  <si>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</si>
  <si>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</si>
  <si>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</si>
  <si>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</si>
  <si>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</si>
  <si>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</si>
  <si>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</si>
  <si>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</si>
  <si>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</si>
  <si>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</si>
  <si>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</si>
  <si>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</si>
  <si>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</si>
  <si>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</si>
  <si>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</si>
  <si>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</si>
  <si>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</si>
  <si>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</si>
  <si>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</si>
  <si>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</si>
  <si>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</si>
  <si>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</si>
  <si>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</si>
  <si>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</si>
  <si>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</si>
  <si>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</si>
  <si>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</si>
  <si>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</si>
  <si>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</si>
  <si>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</si>
  <si>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</si>
  <si>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</si>
  <si>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</si>
  <si>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</si>
  <si>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</si>
  <si>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</si>
  <si>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</si>
  <si>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</si>
  <si>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</si>
  <si>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</si>
  <si>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</si>
  <si>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</si>
  <si>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</si>
  <si>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</si>
  <si>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</si>
  <si>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</si>
  <si>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</si>
  <si>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</si>
  <si>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</si>
  <si>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</si>
  <si>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</si>
  <si>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</si>
  <si>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</si>
  <si>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</si>
  <si>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</si>
  <si>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</si>
  <si>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</si>
  <si>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</si>
  <si>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</si>
  <si>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</si>
  <si>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</si>
  <si>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</si>
  <si>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</si>
  <si>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</si>
  <si>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</si>
  <si>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</si>
  <si>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</si>
  <si>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</si>
  <si>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</si>
  <si>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</si>
  <si>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</si>
  <si>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</si>
  <si>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</si>
  <si>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</si>
  <si>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</si>
  <si>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</si>
  <si>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</si>
  <si>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</si>
  <si>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</si>
  <si>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</si>
  <si>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</si>
  <si>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</si>
  <si>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</si>
  <si>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</si>
  <si>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</si>
  <si>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</si>
  <si>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</si>
  <si>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</si>
  <si>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</si>
  <si>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</si>
  <si>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</si>
  <si>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</si>
  <si>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</si>
  <si>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</si>
  <si>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</si>
  <si>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</si>
  <si>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</si>
  <si>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</si>
  <si>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</si>
  <si>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</si>
  <si>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</si>
  <si>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</si>
  <si>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</si>
  <si>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</si>
  <si>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</si>
  <si>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</si>
  <si>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</si>
  <si>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</si>
  <si>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</si>
  <si>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</si>
  <si>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</si>
  <si>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</si>
  <si>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</si>
  <si>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</si>
  <si>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</si>
  <si>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</si>
  <si>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</si>
  <si>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</si>
  <si>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</si>
  <si>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</si>
  <si>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</si>
  <si>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</si>
  <si>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</si>
  <si>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</si>
  <si>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</si>
  <si>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</si>
  <si>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</si>
  <si>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</si>
  <si>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</si>
  <si>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</si>
  <si>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</si>
  <si>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</si>
  <si>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</si>
  <si>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</si>
  <si>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</si>
  <si>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</si>
  <si>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</si>
  <si>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</si>
  <si>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</si>
  <si>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</si>
  <si>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</si>
  <si>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</si>
  <si>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</si>
  <si>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</si>
  <si>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</si>
  <si>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</si>
  <si>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</si>
  <si>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</si>
  <si>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</si>
  <si>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</si>
  <si>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</si>
  <si>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</si>
  <si>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</si>
  <si>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</si>
  <si>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</si>
  <si>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</si>
  <si>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</si>
  <si>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</si>
  <si>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</si>
  <si>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</si>
  <si>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</si>
  <si>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</si>
  <si>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</si>
  <si>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</si>
  <si>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</si>
  <si>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</si>
  <si>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</si>
  <si>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</si>
  <si>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</si>
  <si>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</si>
  <si>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</si>
  <si>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</si>
  <si>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</si>
  <si>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</si>
  <si>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</si>
  <si>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</si>
  <si>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</si>
  <si>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</si>
  <si>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</si>
  <si>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</si>
  <si>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</si>
  <si>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</si>
  <si>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</si>
  <si>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</si>
  <si>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</si>
  <si>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</si>
  <si>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</si>
  <si>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</si>
  <si>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</si>
  <si>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</si>
  <si>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</si>
  <si>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</si>
  <si>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</si>
  <si>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</si>
  <si>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</si>
  <si>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</si>
  <si>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</si>
  <si>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</si>
  <si>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</si>
  <si>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</si>
  <si>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</si>
  <si>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</si>
  <si>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</si>
  <si>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</si>
  <si>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</si>
  <si>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</si>
  <si>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</si>
  <si>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</si>
  <si>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</si>
  <si>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</si>
  <si>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</si>
  <si>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</si>
  <si>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</si>
  <si>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</si>
  <si>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</si>
  <si>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</si>
  <si>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</si>
  <si>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</si>
  <si>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</si>
  <si>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</si>
  <si>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</si>
  <si>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</si>
  <si>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</si>
  <si>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</si>
  <si>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</si>
  <si>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</si>
  <si>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</si>
  <si>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</si>
  <si>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</si>
  <si>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</si>
  <si>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</si>
  <si>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</si>
  <si>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</si>
  <si>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</si>
  <si>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</si>
  <si>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</si>
  <si>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</si>
  <si>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</si>
  <si>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</si>
  <si>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</si>
  <si>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</si>
  <si>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</si>
  <si>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</si>
  <si>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</si>
  <si>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</si>
  <si>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</si>
  <si>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</si>
  <si>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</si>
  <si>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</si>
  <si>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</si>
  <si>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</si>
  <si>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</si>
  <si>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</si>
  <si>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</si>
  <si>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</si>
  <si>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</si>
  <si>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</si>
  <si>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</si>
  <si>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</si>
  <si>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</si>
  <si>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</si>
  <si>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</si>
  <si>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</si>
  <si>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</si>
  <si>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</si>
  <si>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</si>
  <si>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</si>
  <si>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</si>
  <si>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</si>
  <si>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</si>
  <si>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</si>
  <si>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</si>
  <si>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</si>
  <si>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</si>
  <si>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</si>
  <si>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</si>
  <si>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</si>
  <si>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</si>
  <si>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</si>
  <si>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</si>
  <si>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</si>
  <si>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</si>
  <si>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</si>
  <si>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</si>
  <si>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</si>
  <si>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</si>
  <si>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</si>
  <si>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</si>
  <si>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</si>
  <si>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</si>
  <si>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</si>
  <si>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</si>
  <si>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</si>
  <si>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</si>
  <si>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</si>
  <si>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</si>
  <si>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</si>
  <si>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</si>
  <si>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</si>
  <si>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</si>
  <si>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</si>
  <si>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</si>
  <si>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</si>
  <si>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</si>
  <si>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</si>
  <si>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</si>
  <si>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</si>
  <si>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</si>
  <si>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</si>
  <si>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</si>
  <si>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</si>
  <si>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</si>
  <si>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</si>
  <si>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</si>
  <si>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</si>
  <si>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</si>
  <si>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</si>
  <si>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</si>
  <si>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</si>
  <si>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</si>
  <si>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</si>
  <si>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</si>
  <si>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</si>
  <si>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</si>
  <si>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</si>
  <si>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</si>
  <si>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</si>
  <si>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</si>
  <si>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</si>
  <si>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</si>
  <si>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</si>
  <si>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</si>
  <si>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</si>
  <si>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</si>
  <si>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</si>
  <si>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</si>
  <si>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</si>
  <si>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</si>
  <si>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</si>
  <si>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</si>
  <si>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</si>
  <si>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</si>
  <si>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</si>
  <si>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</si>
  <si>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</si>
  <si>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</si>
  <si>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</si>
  <si>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</si>
  <si>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</si>
  <si>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</si>
  <si>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</si>
  <si>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</si>
  <si>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</si>
  <si>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</si>
  <si>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</si>
  <si>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</si>
  <si>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</si>
  <si>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</si>
  <si>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</si>
  <si>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</si>
  <si>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</si>
  <si>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</si>
  <si>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</si>
  <si>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</si>
  <si>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</si>
  <si>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</si>
  <si>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</si>
  <si>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</si>
  <si>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</si>
  <si>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</si>
  <si>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</si>
  <si>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</si>
  <si>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</si>
  <si>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</si>
  <si>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</si>
  <si>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</si>
  <si>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</si>
  <si>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</si>
  <si>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</si>
  <si>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</si>
  <si>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</si>
  <si>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</si>
  <si>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</si>
  <si>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</si>
  <si>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</si>
  <si>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</si>
  <si>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</si>
  <si>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</si>
  <si>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</si>
  <si>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</si>
  <si>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</si>
  <si>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</si>
  <si>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</si>
  <si>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</si>
  <si>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</si>
  <si>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</si>
  <si>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</si>
  <si>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</si>
  <si>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</si>
  <si>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</si>
  <si>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</si>
  <si>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</si>
  <si>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</si>
  <si>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</si>
  <si>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</si>
  <si>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</si>
  <si>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</si>
  <si>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</si>
  <si>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</si>
  <si>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</si>
  <si>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</si>
  <si>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</si>
  <si>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</si>
  <si>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</si>
  <si>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</si>
  <si>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</si>
  <si>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</si>
  <si>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</si>
  <si>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</si>
  <si>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</si>
  <si>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</si>
  <si>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</si>
  <si>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</si>
  <si>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</si>
  <si>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</si>
  <si>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</si>
  <si>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</si>
  <si>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</si>
  <si>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</si>
  <si>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</si>
  <si>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</si>
  <si>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</si>
  <si>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</si>
  <si>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</si>
  <si>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</si>
  <si>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</si>
  <si>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</si>
  <si>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</si>
  <si>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</si>
  <si>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</si>
  <si>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</si>
  <si>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</si>
  <si>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</si>
  <si>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</si>
  <si>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</si>
  <si>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</si>
  <si>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</si>
  <si>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</si>
  <si>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</si>
  <si>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</si>
  <si>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</si>
  <si>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</si>
  <si>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</si>
  <si>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</si>
  <si>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</si>
  <si>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</si>
  <si>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</si>
  <si>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</si>
  <si>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</si>
  <si>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</si>
  <si>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</si>
  <si>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</si>
  <si>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</si>
  <si>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</si>
  <si>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</si>
  <si>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</si>
  <si>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</si>
  <si>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</si>
  <si>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</si>
  <si>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</si>
  <si>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</si>
  <si>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</si>
  <si>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</si>
  <si>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</si>
  <si>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</si>
  <si>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</si>
  <si>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</si>
  <si>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</si>
  <si>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</si>
  <si>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</si>
  <si>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</si>
  <si>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</si>
  <si>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</si>
  <si>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</si>
  <si>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</si>
  <si>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</si>
  <si>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</si>
  <si>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</si>
  <si>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</si>
  <si>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</si>
  <si>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</si>
  <si>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</si>
  <si>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</si>
  <si>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</si>
  <si>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</si>
  <si>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</si>
  <si>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</si>
  <si>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</si>
  <si>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</si>
  <si>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</si>
  <si>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</si>
  <si>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</si>
  <si>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</si>
  <si>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</si>
  <si>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</si>
  <si>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</si>
  <si>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</si>
  <si>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</si>
  <si>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</si>
  <si>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</si>
  <si>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</si>
  <si>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</si>
  <si>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</si>
  <si>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</si>
  <si>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</si>
  <si>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</si>
  <si>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</si>
  <si>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</si>
  <si>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</si>
  <si>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</si>
  <si>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</si>
  <si>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</si>
  <si>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</si>
  <si>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</si>
  <si>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</si>
  <si>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</si>
  <si>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</si>
  <si>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</si>
  <si>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</si>
  <si>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</si>
  <si>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</si>
  <si>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</si>
  <si>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</si>
  <si>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</si>
  <si>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</si>
  <si>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</si>
  <si>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</si>
  <si>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</si>
  <si>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</si>
  <si>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</si>
  <si>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</si>
  <si>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</si>
  <si>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</si>
  <si>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</si>
  <si>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</si>
  <si>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</si>
  <si>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</si>
  <si>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</si>
  <si>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</si>
  <si>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</si>
  <si>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</si>
  <si>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</si>
  <si>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</si>
  <si>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</si>
  <si>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</si>
  <si>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</si>
  <si>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</si>
  <si>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</si>
  <si>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</si>
  <si>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</si>
  <si>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</si>
  <si>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</si>
  <si>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</si>
  <si>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</si>
  <si>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</si>
  <si>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</si>
  <si>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</si>
  <si>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</si>
  <si>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</si>
  <si>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</si>
  <si>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</si>
  <si>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</si>
  <si>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</si>
  <si>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</si>
  <si>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</si>
  <si>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</si>
  <si>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</si>
  <si>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</si>
  <si>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</si>
  <si>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</si>
  <si>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</si>
  <si>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</si>
  <si>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</si>
  <si>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</si>
  <si>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</si>
  <si>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</si>
  <si>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</si>
  <si>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</si>
  <si>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</si>
  <si>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</si>
  <si>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</si>
  <si>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</si>
  <si>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</si>
  <si>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</si>
  <si>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</si>
  <si>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</si>
  <si>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</si>
  <si>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</si>
  <si>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</si>
  <si>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</si>
  <si>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</si>
  <si>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</si>
  <si>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</si>
  <si>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</si>
  <si>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</si>
  <si>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</si>
  <si>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</si>
  <si>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</si>
  <si>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</si>
  <si>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</si>
  <si>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</si>
  <si>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</si>
  <si>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</si>
  <si>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</si>
  <si>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</si>
  <si>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</si>
  <si>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</si>
  <si>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</si>
  <si>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</si>
  <si>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</si>
  <si>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</si>
  <si>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</si>
  <si>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</si>
  <si>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</si>
  <si>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</si>
  <si>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</si>
  <si>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</si>
  <si>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</si>
  <si>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</si>
  <si>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</si>
  <si>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</si>
  <si>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</si>
  <si>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</si>
  <si>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</si>
  <si>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</si>
  <si>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</si>
  <si>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</si>
  <si>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</si>
  <si>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</si>
  <si>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</si>
  <si>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</si>
  <si>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</si>
  <si>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</si>
  <si>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</si>
  <si>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</si>
  <si>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</si>
  <si>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</si>
  <si>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</si>
  <si>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</si>
  <si>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</si>
  <si>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</si>
  <si>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</si>
  <si>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</si>
  <si>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</si>
  <si>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</si>
  <si>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</si>
  <si>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</si>
  <si>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</si>
  <si>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</si>
  <si>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</si>
  <si>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</si>
  <si>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</si>
  <si>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</si>
  <si>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</si>
  <si>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</si>
  <si>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</si>
  <si>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</si>
  <si>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</si>
  <si>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</si>
  <si>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</si>
  <si>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</si>
  <si>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</si>
  <si>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</si>
  <si>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</si>
  <si>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</si>
  <si>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</si>
  <si>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</si>
  <si>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</si>
  <si>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</si>
  <si>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</si>
  <si>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</si>
  <si>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</si>
  <si>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</si>
  <si>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</si>
  <si>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</si>
  <si>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</si>
  <si>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</si>
  <si>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</si>
  <si>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</si>
  <si>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</si>
  <si>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</si>
  <si>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</si>
  <si>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</si>
  <si>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</si>
  <si>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</si>
  <si>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</si>
  <si>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</si>
  <si>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</si>
  <si>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</si>
  <si>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</si>
  <si>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</si>
  <si>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</si>
  <si>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</si>
  <si>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</si>
  <si>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</si>
  <si>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</si>
  <si>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</si>
  <si>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</si>
  <si>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</si>
  <si>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</si>
  <si>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</si>
  <si>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</si>
  <si>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</si>
  <si>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</si>
  <si>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</si>
  <si>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</si>
  <si>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</si>
  <si>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</si>
  <si>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</si>
  <si>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</si>
  <si>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</si>
  <si>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</si>
  <si>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</si>
  <si>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</si>
  <si>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</si>
  <si>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</si>
  <si>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</si>
  <si>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</si>
  <si>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</si>
  <si>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</si>
  <si>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</si>
  <si>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</si>
  <si>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</si>
  <si>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</si>
  <si>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</si>
  <si>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</si>
  <si>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</si>
  <si>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</si>
  <si>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</si>
  <si>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</si>
  <si>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</si>
  <si>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</si>
  <si>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</si>
  <si>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</si>
  <si>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</si>
  <si>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</si>
  <si>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</si>
  <si>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</si>
  <si>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</si>
  <si>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</si>
  <si>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</si>
  <si>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</si>
  <si>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</si>
  <si>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</si>
  <si>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</si>
  <si>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</si>
  <si>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</si>
  <si>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</si>
  <si>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</si>
  <si>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</si>
  <si>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</si>
  <si>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</si>
  <si>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</si>
  <si>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</si>
  <si>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</si>
  <si>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</si>
  <si>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</si>
  <si>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</si>
  <si>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</si>
  <si>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</si>
  <si>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</si>
  <si>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</si>
  <si>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</si>
  <si>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</si>
  <si>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</si>
  <si>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</si>
  <si>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</si>
  <si>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</si>
  <si>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</si>
  <si>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</si>
  <si>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</si>
  <si>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</si>
  <si>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</si>
  <si>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</si>
  <si>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</si>
  <si>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</si>
  <si>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</si>
  <si>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</si>
  <si>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</si>
  <si>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</si>
  <si>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</si>
  <si>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</si>
  <si>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</si>
  <si>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</si>
  <si>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</si>
  <si>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</si>
  <si>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</si>
  <si>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</si>
  <si>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</si>
  <si>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</si>
  <si>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</si>
  <si>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</si>
  <si>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</si>
  <si>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</si>
  <si>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</si>
  <si>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</si>
  <si>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</si>
  <si>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</si>
  <si>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</si>
  <si>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</si>
  <si>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</si>
  <si>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</si>
  <si>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</si>
  <si>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</si>
  <si>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</si>
  <si>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</si>
  <si>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</si>
  <si>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</si>
  <si>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</si>
  <si>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</si>
  <si>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</si>
  <si>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</si>
  <si>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</si>
  <si>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</si>
  <si>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</si>
  <si>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</si>
  <si>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</si>
  <si>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</si>
  <si>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</si>
  <si>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</si>
  <si>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</si>
  <si>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</si>
  <si>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</si>
  <si>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</si>
  <si>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</si>
  <si>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</si>
  <si>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</si>
  <si>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</si>
  <si>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</si>
  <si>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</si>
  <si>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</si>
  <si>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</si>
  <si>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</si>
  <si>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</si>
  <si>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</si>
  <si>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</si>
  <si>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</si>
  <si>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</si>
  <si>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</si>
  <si>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</si>
  <si>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</si>
  <si>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</si>
  <si>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</si>
  <si>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</si>
  <si>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</si>
  <si>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</si>
  <si>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</si>
  <si>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</si>
  <si>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</si>
  <si>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</si>
  <si>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</si>
  <si>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</si>
  <si>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</si>
  <si>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</si>
  <si>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</si>
  <si>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</si>
  <si>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</si>
  <si>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</si>
  <si>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</si>
  <si>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</si>
  <si>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</si>
  <si>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</si>
  <si>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</si>
  <si>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</si>
  <si>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</si>
  <si>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</si>
  <si>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</si>
  <si>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</si>
  <si>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</si>
  <si>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</si>
  <si>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</si>
  <si>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</si>
  <si>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</si>
  <si>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</si>
  <si>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</si>
  <si>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</si>
  <si>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</si>
  <si>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</si>
  <si>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</si>
  <si>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</si>
  <si>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</si>
  <si>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</si>
  <si>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</si>
  <si>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</si>
  <si>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</si>
  <si>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</si>
  <si>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</si>
  <si>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</si>
  <si>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</si>
  <si>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</si>
  <si>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</si>
  <si>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</si>
  <si>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</si>
  <si>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</si>
  <si>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</si>
  <si>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</si>
  <si>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</si>
  <si>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</si>
  <si>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</si>
  <si>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</si>
  <si>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</si>
  <si>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</si>
  <si>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</si>
  <si>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</si>
  <si>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</si>
  <si>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</si>
  <si>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</si>
  <si>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</si>
  <si>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</si>
  <si>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</si>
  <si>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</si>
  <si>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</si>
  <si>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</si>
  <si>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</si>
  <si>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</si>
  <si>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</si>
  <si>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</si>
  <si>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</si>
  <si>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</si>
  <si>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</si>
  <si>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</si>
  <si>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</si>
  <si>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</si>
  <si>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</si>
  <si>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</si>
  <si>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</si>
  <si>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</si>
  <si>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</si>
  <si>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</si>
  <si>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</si>
  <si>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</si>
  <si>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</si>
  <si>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</si>
  <si>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</si>
  <si>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</si>
  <si>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</si>
  <si>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</si>
  <si>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</si>
  <si>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</si>
  <si>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</si>
  <si>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</si>
  <si>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</si>
  <si>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</si>
  <si>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</si>
  <si>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</si>
  <si>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</si>
  <si>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</si>
  <si>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</si>
  <si>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</si>
  <si>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</si>
  <si>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</si>
  <si>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</si>
  <si>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</si>
  <si>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</si>
  <si>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</si>
  <si>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</si>
  <si>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</si>
  <si>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</si>
  <si>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</si>
  <si>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</si>
  <si>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</si>
  <si>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</si>
  <si>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</si>
  <si>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</si>
  <si>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</si>
  <si>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</si>
  <si>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</si>
  <si>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</si>
  <si>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</si>
  <si>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</si>
  <si>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</si>
  <si>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</si>
  <si>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</si>
  <si>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</si>
  <si>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</si>
  <si>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</si>
  <si>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</si>
  <si>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</si>
  <si>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</si>
  <si>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</si>
  <si>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</si>
  <si>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</si>
  <si>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</si>
  <si>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</si>
  <si>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</si>
  <si>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</si>
  <si>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</si>
  <si>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</si>
  <si>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</si>
  <si>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</si>
  <si>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</si>
  <si>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</si>
  <si>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</si>
  <si>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</si>
  <si>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</si>
  <si>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</si>
  <si>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</si>
  <si>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</si>
  <si>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</si>
  <si>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</si>
  <si>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</si>
  <si>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</si>
  <si>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</si>
  <si>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</si>
  <si>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</si>
  <si>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</si>
  <si>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</si>
  <si>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</si>
  <si>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</si>
  <si>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</si>
  <si>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</si>
  <si>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</si>
  <si>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</si>
  <si>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</si>
  <si>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</si>
  <si>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</si>
  <si>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</si>
  <si>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</si>
  <si>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</si>
  <si>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</si>
  <si>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</si>
  <si>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</si>
  <si>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</si>
  <si>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</si>
  <si>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</si>
  <si>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</si>
  <si>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</si>
  <si>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</si>
  <si>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</si>
  <si>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</si>
  <si>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</si>
  <si>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</si>
  <si>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</si>
  <si>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</si>
  <si>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</si>
  <si>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</si>
  <si>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</si>
  <si>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</si>
  <si>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</si>
  <si>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</si>
  <si>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</si>
  <si>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</si>
  <si>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</si>
  <si>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</si>
  <si>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</si>
  <si>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</si>
  <si>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</si>
  <si>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</si>
  <si>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</si>
  <si>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</si>
  <si>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</si>
  <si>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</si>
  <si>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</si>
  <si>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</si>
  <si>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</si>
  <si>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</si>
  <si>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</si>
  <si>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</si>
  <si>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</si>
  <si>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</si>
  <si>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</si>
  <si>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</si>
  <si>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</si>
  <si>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</si>
  <si>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</si>
  <si>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</si>
  <si>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</si>
  <si>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</si>
  <si>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</si>
  <si>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</si>
  <si>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</si>
  <si>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</si>
  <si>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</si>
  <si>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</si>
  <si>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</si>
  <si>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</si>
  <si>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</si>
  <si>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</si>
  <si>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</si>
  <si>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</si>
  <si>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</si>
  <si>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</si>
  <si>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</si>
  <si>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</si>
  <si>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</si>
  <si>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</si>
  <si>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</si>
  <si>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</si>
  <si>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</si>
  <si>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</si>
  <si>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</si>
  <si>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</si>
  <si>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</si>
  <si>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</si>
  <si>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</si>
  <si>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</si>
  <si>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</si>
  <si>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</si>
  <si>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</si>
  <si>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</si>
  <si>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</si>
  <si>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</si>
  <si>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</si>
  <si>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</si>
  <si>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</si>
  <si>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</si>
  <si>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</si>
  <si>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</si>
  <si>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</si>
  <si>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</si>
  <si>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</si>
  <si>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</si>
  <si>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</si>
  <si>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</si>
  <si>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</si>
  <si>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</si>
  <si>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</si>
  <si>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</si>
  <si>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</si>
  <si>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</si>
  <si>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</si>
  <si>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</si>
  <si>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</si>
  <si>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</si>
  <si>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</si>
  <si>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</si>
  <si>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</si>
  <si>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</si>
  <si>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</si>
  <si>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</si>
  <si>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</si>
  <si>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</si>
  <si>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</si>
  <si>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</si>
  <si>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</si>
  <si>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</si>
  <si>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</si>
  <si>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</si>
  <si>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</si>
  <si>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</si>
  <si>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</si>
  <si>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</si>
  <si>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</si>
  <si>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</si>
  <si>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</si>
  <si>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</si>
  <si>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</si>
  <si>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</si>
  <si>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</si>
  <si>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</si>
  <si>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</si>
  <si>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</si>
  <si>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</si>
  <si>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</si>
  <si>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</si>
  <si>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</si>
  <si>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</si>
  <si>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</si>
  <si>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</si>
  <si>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</si>
  <si>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</si>
  <si>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</si>
  <si>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</si>
  <si>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</si>
  <si>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</si>
  <si>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</si>
  <si>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</si>
  <si>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</si>
  <si>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</si>
  <si>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</si>
  <si>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</si>
  <si>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</si>
  <si>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</si>
  <si>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</si>
  <si>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</si>
  <si>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</si>
  <si>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</si>
  <si>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</si>
  <si>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</si>
  <si>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</si>
  <si>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</si>
  <si>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</si>
  <si>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</si>
  <si>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</si>
  <si>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</si>
  <si>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</si>
  <si>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</si>
  <si>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</si>
  <si>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</si>
  <si>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</si>
  <si>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</si>
  <si>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</si>
  <si>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</si>
  <si>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</si>
  <si>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</si>
  <si>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</si>
  <si>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</si>
  <si>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</si>
  <si>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</si>
  <si>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</si>
  <si>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</si>
  <si>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</si>
  <si>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</si>
  <si>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</si>
  <si>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</si>
  <si>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</si>
  <si>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</si>
  <si>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</si>
  <si>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</si>
  <si>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</si>
  <si>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</si>
  <si>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</si>
  <si>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</si>
  <si>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</si>
  <si>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</si>
  <si>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</si>
  <si>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</si>
  <si>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</si>
  <si>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</si>
  <si>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</si>
  <si>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</si>
  <si>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</si>
  <si>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</si>
  <si>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</si>
  <si>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</si>
  <si>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</si>
  <si>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</si>
  <si>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</si>
  <si>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</si>
  <si>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</si>
  <si>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</si>
  <si>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</si>
  <si>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</si>
  <si>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</si>
  <si>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</si>
  <si>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</si>
  <si>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</si>
  <si>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</si>
  <si>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</si>
  <si>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</si>
  <si>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</si>
  <si>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</si>
  <si>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</si>
  <si>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</si>
  <si>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</si>
  <si>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</si>
  <si>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</si>
  <si>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</si>
  <si>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</si>
  <si>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</si>
  <si>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</si>
  <si>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</si>
  <si>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</si>
  <si>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</si>
  <si>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</si>
  <si>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</si>
  <si>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</si>
  <si>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</si>
  <si>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</si>
  <si>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</si>
  <si>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</si>
  <si>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</si>
  <si>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</si>
  <si>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</si>
  <si>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</si>
  <si>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</si>
  <si>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</si>
  <si>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</si>
  <si>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</si>
  <si>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</si>
  <si>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</si>
  <si>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</si>
  <si>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</si>
  <si>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</si>
  <si>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</si>
  <si>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</si>
  <si>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</si>
  <si>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</si>
  <si>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</si>
  <si>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</si>
  <si>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</si>
  <si>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</si>
  <si>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</si>
  <si>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</si>
  <si>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</si>
  <si>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</si>
  <si>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</si>
  <si>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</si>
  <si>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</si>
  <si>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</si>
  <si>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</si>
  <si>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</si>
  <si>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</si>
  <si>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</si>
  <si>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</si>
  <si>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</si>
  <si>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</si>
  <si>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</si>
  <si>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</si>
  <si>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</si>
  <si>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</si>
  <si>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</si>
  <si>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</si>
  <si>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</si>
  <si>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</si>
  <si>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</si>
  <si>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</si>
  <si>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</si>
  <si>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</si>
  <si>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</si>
  <si>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</si>
  <si>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</si>
  <si>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</si>
  <si>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</si>
  <si>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</si>
  <si>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</si>
  <si>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</si>
  <si>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</si>
  <si>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</si>
  <si>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</si>
  <si>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</si>
  <si>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</si>
  <si>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</si>
  <si>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</si>
  <si>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</si>
  <si>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</si>
  <si>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</si>
  <si>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</si>
  <si>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</si>
  <si>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</si>
  <si>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</si>
  <si>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</si>
  <si>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</si>
  <si>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</si>
  <si>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</si>
  <si>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</si>
  <si>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</si>
  <si>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</si>
  <si>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</si>
  <si>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</si>
  <si>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</si>
  <si>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</si>
  <si>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</si>
  <si>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</si>
  <si>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</si>
  <si>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</si>
  <si>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</si>
  <si>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</si>
  <si>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</si>
  <si>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</si>
  <si>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</si>
  <si>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</si>
  <si>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</si>
  <si>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</si>
  <si>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</si>
  <si>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</si>
  <si>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</si>
  <si>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</si>
  <si>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</si>
  <si>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</si>
  <si>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</si>
  <si>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</si>
  <si>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</si>
  <si>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</si>
  <si>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</si>
  <si>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</si>
  <si>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</si>
  <si>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</si>
  <si>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</si>
  <si>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</si>
  <si>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</si>
  <si>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</si>
  <si>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</si>
  <si>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</si>
  <si>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</si>
  <si>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</si>
  <si>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</si>
  <si>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</si>
  <si>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</si>
  <si>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</si>
  <si>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</si>
  <si>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</si>
  <si>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</si>
  <si>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</si>
  <si>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</si>
  <si>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</si>
  <si>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</si>
  <si>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</si>
  <si>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</si>
  <si>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</si>
  <si>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</si>
  <si>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</si>
  <si>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</si>
  <si>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</si>
  <si>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</si>
  <si>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</si>
  <si>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</si>
  <si>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</si>
  <si>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</si>
  <si>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</si>
  <si>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</si>
  <si>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</si>
  <si>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</si>
  <si>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</si>
  <si>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</si>
  <si>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</si>
  <si>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</si>
  <si>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</si>
  <si>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</si>
  <si>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</si>
  <si>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</si>
  <si>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</si>
  <si>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</si>
  <si>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</si>
  <si>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</si>
  <si>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</si>
  <si>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</si>
  <si>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</si>
  <si>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</si>
  <si>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</si>
  <si>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</si>
  <si>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</si>
  <si>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</si>
  <si>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</si>
  <si>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</si>
  <si>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</si>
  <si>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</si>
  <si>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</si>
  <si>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</si>
  <si>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</si>
  <si>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</si>
  <si>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</si>
  <si>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</si>
  <si>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</si>
  <si>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</si>
  <si>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</si>
  <si>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</si>
  <si>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</si>
  <si>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</si>
  <si>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</si>
  <si>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</si>
  <si>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</si>
  <si>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</si>
  <si>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</si>
  <si>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</si>
  <si>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</si>
  <si>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</si>
  <si>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</si>
  <si>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</si>
  <si>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</si>
  <si>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</si>
  <si>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</si>
  <si>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</si>
  <si>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</si>
  <si>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</si>
  <si>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</si>
  <si>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</si>
  <si>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</si>
  <si>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</si>
  <si>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</si>
  <si>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</si>
  <si>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</si>
  <si>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</si>
  <si>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</si>
  <si>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</si>
  <si>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</si>
  <si>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</si>
  <si>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</si>
  <si>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</si>
  <si>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</si>
  <si>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</si>
  <si>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</si>
  <si>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</si>
  <si>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</si>
  <si>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</si>
  <si>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</si>
  <si>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</si>
  <si>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</si>
  <si>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</si>
  <si>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</si>
  <si>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</si>
  <si>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</si>
  <si>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</si>
  <si>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</si>
  <si>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</si>
  <si>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</si>
  <si>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</si>
  <si>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</si>
  <si>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</si>
  <si>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</si>
  <si>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</si>
  <si>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</si>
  <si>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</si>
  <si>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</si>
  <si>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</si>
  <si>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</si>
  <si>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</si>
  <si>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</si>
  <si>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</si>
  <si>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</si>
  <si>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</si>
  <si>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</si>
  <si>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</si>
  <si>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</si>
  <si>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</si>
  <si>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</si>
  <si>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</si>
  <si>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</si>
  <si>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</si>
  <si>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</si>
  <si>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</si>
  <si>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</si>
  <si>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</si>
  <si>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</si>
  <si>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</si>
  <si>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</si>
  <si>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</si>
  <si>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</si>
  <si>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</si>
  <si>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</si>
  <si>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</si>
  <si>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</si>
  <si>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</si>
  <si>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</si>
  <si>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</si>
  <si>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</si>
  <si>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</si>
  <si>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</si>
  <si>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</si>
  <si>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</si>
  <si>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</si>
  <si>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</si>
  <si>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</si>
  <si>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</si>
  <si>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</si>
  <si>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</si>
  <si>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</si>
  <si>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</si>
  <si>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</si>
  <si>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</si>
  <si>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</si>
  <si>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</si>
  <si>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</si>
  <si>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</si>
  <si>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</si>
  <si>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</si>
  <si>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</si>
  <si>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</si>
  <si>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</si>
  <si>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</si>
  <si>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</si>
  <si>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</si>
  <si>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</si>
  <si>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</si>
  <si>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</si>
  <si>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</si>
  <si>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</si>
  <si>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</si>
  <si>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</si>
  <si>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</si>
  <si>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</si>
  <si>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</si>
  <si>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</si>
  <si>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</si>
  <si>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</si>
  <si>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</si>
  <si>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</si>
  <si>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</si>
  <si>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</si>
  <si>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</si>
  <si>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</si>
  <si>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</si>
  <si>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</si>
  <si>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</si>
  <si>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</si>
  <si>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</si>
  <si>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</si>
  <si>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</si>
  <si>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</si>
  <si>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</si>
  <si>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</si>
  <si>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</si>
  <si>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</si>
  <si>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</si>
  <si>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</si>
  <si>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</si>
  <si>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</si>
  <si>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</si>
  <si>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</si>
  <si>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</si>
  <si>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</si>
  <si>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</si>
  <si>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</si>
  <si>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</si>
  <si>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</si>
  <si>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</si>
  <si>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</si>
  <si>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</si>
  <si>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</si>
  <si>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</si>
  <si>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</si>
  <si>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</si>
  <si>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</si>
  <si>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</si>
  <si>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</si>
  <si>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</si>
  <si>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</si>
  <si>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</si>
  <si>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</si>
  <si>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</si>
  <si>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</si>
  <si>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</si>
  <si>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</si>
  <si>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</si>
  <si>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</si>
  <si>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</si>
  <si>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</si>
  <si>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</si>
  <si>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</si>
  <si>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</si>
  <si>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</si>
  <si>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</si>
  <si>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</si>
  <si>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</si>
  <si>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</si>
  <si>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</si>
  <si>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</si>
  <si>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</si>
  <si>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</si>
  <si>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</si>
  <si>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</si>
  <si>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</si>
  <si>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</si>
  <si>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</si>
  <si>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</si>
  <si>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</si>
  <si>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</si>
  <si>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</si>
  <si>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</si>
  <si>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</si>
  <si>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</si>
  <si>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</si>
  <si>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</si>
  <si>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</si>
  <si>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</si>
  <si>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</si>
  <si>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</si>
  <si>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</si>
  <si>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</si>
  <si>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</si>
  <si>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</si>
  <si>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</si>
  <si>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</si>
  <si>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</si>
  <si>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</si>
  <si>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</si>
  <si>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</si>
  <si>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</si>
  <si>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</si>
  <si>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</si>
  <si>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</si>
  <si>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</si>
  <si>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</si>
  <si>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</si>
  <si>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</si>
  <si>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</si>
  <si>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</si>
  <si>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</si>
  <si>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</si>
  <si>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</si>
  <si>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</si>
  <si>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</si>
  <si>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</si>
  <si>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</si>
  <si>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</si>
  <si>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</si>
  <si>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</si>
  <si>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</si>
  <si>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</si>
  <si>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</si>
  <si>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</si>
  <si>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</si>
  <si>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</si>
  <si>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</si>
  <si>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</si>
  <si>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</si>
  <si>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</si>
  <si>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</si>
  <si>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</si>
  <si>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</si>
  <si>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</si>
  <si>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</si>
  <si>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</si>
  <si>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</si>
  <si>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</si>
  <si>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</si>
  <si>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</si>
  <si>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</si>
  <si>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</si>
  <si>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</si>
  <si>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</si>
  <si>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</si>
  <si>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</si>
  <si>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</si>
  <si>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</si>
  <si>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</si>
  <si>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</si>
  <si>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</si>
  <si>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</si>
  <si>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</si>
  <si>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</si>
  <si>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</si>
  <si>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</si>
  <si>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</si>
  <si>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</si>
  <si>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</si>
  <si>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</si>
  <si>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</si>
  <si>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</si>
  <si>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</si>
  <si>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</si>
  <si>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</si>
  <si>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</si>
  <si>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</si>
  <si>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</si>
  <si>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</si>
  <si>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</si>
  <si>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</si>
  <si>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</si>
  <si>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</si>
  <si>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</si>
  <si>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</si>
  <si>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</si>
  <si>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</si>
  <si>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</si>
  <si>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</si>
  <si>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</si>
  <si>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</si>
  <si>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</si>
  <si>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</si>
  <si>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</si>
  <si>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</si>
  <si>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</si>
  <si>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</si>
  <si>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</si>
  <si>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</si>
  <si>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</si>
  <si>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</si>
  <si>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</si>
  <si>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</si>
  <si>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</si>
  <si>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</si>
  <si>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</si>
  <si>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</si>
  <si>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</si>
  <si>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</si>
  <si>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</si>
  <si>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</si>
  <si>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</si>
  <si>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</si>
  <si>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</si>
  <si>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</si>
  <si>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</si>
  <si>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</si>
  <si>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</si>
  <si>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</si>
  <si>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</si>
  <si>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</si>
  <si>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</si>
  <si>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</si>
  <si>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</si>
  <si>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</si>
  <si>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</si>
  <si>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</si>
  <si>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</si>
  <si>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</si>
  <si>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</si>
  <si>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</si>
  <si>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</si>
  <si>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</si>
  <si>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</si>
  <si>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</si>
  <si>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</si>
  <si>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</si>
  <si>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</si>
  <si>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</si>
  <si>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</si>
  <si>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</si>
  <si>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</si>
  <si>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</si>
  <si>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</si>
  <si>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</si>
  <si>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</si>
  <si>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</si>
  <si>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</si>
  <si>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</si>
  <si>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</si>
  <si>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</si>
  <si>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</si>
  <si>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</si>
  <si>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</si>
  <si>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</si>
  <si>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</si>
  <si>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</si>
  <si>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</si>
  <si>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</si>
  <si>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</si>
  <si>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</si>
  <si>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</si>
  <si>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</si>
  <si>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</si>
  <si>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</si>
  <si>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</si>
  <si>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</si>
  <si>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</si>
  <si>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</si>
  <si>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</si>
  <si>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</si>
  <si>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</si>
  <si>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</si>
  <si>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</si>
  <si>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</si>
  <si>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</si>
  <si>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</si>
  <si>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</si>
  <si>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</si>
  <si>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</si>
  <si>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</si>
  <si>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</si>
  <si>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</si>
  <si>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</si>
  <si>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</si>
  <si>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</si>
  <si>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</si>
  <si>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</si>
  <si>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</si>
  <si>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</si>
  <si>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</si>
  <si>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</si>
  <si>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</si>
  <si>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</si>
  <si>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</si>
  <si>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</si>
  <si>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</si>
  <si>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</si>
  <si>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</si>
  <si>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</si>
  <si>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</si>
  <si>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</si>
  <si>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</si>
  <si>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</si>
  <si>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</si>
  <si>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</si>
  <si>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</si>
  <si>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</si>
  <si>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</si>
  <si>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</si>
  <si>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</si>
  <si>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</si>
  <si>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</si>
  <si>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</si>
  <si>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</si>
  <si>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</si>
  <si>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</si>
  <si>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</si>
  <si>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</si>
  <si>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</si>
  <si>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</si>
  <si>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</si>
  <si>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</si>
  <si>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</si>
  <si>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</si>
  <si>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</si>
  <si>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</si>
  <si>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</si>
  <si>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</si>
  <si>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</si>
  <si>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</si>
  <si>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</si>
  <si>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</si>
  <si>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</si>
  <si>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</si>
  <si>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</si>
  <si>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</si>
  <si>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</si>
  <si>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</si>
  <si>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</si>
  <si>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</si>
  <si>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</si>
  <si>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</si>
  <si>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</si>
  <si>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</si>
  <si>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</si>
  <si>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</si>
  <si>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</si>
  <si>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</si>
  <si>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</si>
  <si>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</si>
  <si>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</si>
  <si>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</si>
  <si>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</si>
  <si>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</si>
  <si>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</si>
  <si>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</si>
  <si>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</si>
  <si>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</si>
  <si>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</si>
  <si>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</si>
  <si>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</si>
  <si>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</si>
  <si>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</si>
  <si>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</si>
  <si>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</si>
  <si>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</si>
  <si>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</si>
  <si>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</si>
  <si>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</si>
  <si>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</si>
  <si>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</si>
  <si>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</si>
  <si>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</si>
  <si>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</si>
  <si>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</si>
  <si>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</si>
  <si>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</si>
  <si>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</si>
  <si>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</si>
  <si>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</si>
  <si>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</si>
  <si>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</si>
  <si>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</si>
  <si>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</si>
  <si>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</si>
  <si>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</si>
  <si>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</si>
  <si>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</si>
  <si>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</si>
  <si>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</si>
  <si>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</si>
  <si>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</si>
  <si>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</si>
  <si>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</si>
  <si>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</si>
  <si>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</si>
  <si>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</si>
  <si>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</si>
  <si>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</si>
  <si>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</si>
  <si>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</si>
  <si>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</si>
  <si>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</si>
  <si>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</si>
  <si>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</si>
  <si>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</si>
  <si>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</si>
  <si>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</si>
  <si>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</si>
  <si>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</si>
  <si>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</si>
  <si>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</si>
  <si>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</si>
  <si>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</si>
  <si>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</si>
  <si>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</si>
  <si>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</si>
  <si>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</si>
  <si>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</si>
  <si>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</si>
  <si>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</si>
  <si>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</si>
  <si>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</si>
  <si>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</si>
  <si>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</si>
  <si>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</si>
  <si>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</si>
  <si>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</si>
  <si>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</si>
  <si>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</si>
  <si>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</si>
  <si>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</si>
  <si>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</si>
  <si>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</si>
  <si>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</si>
  <si>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</si>
  <si>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</si>
  <si>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</si>
  <si>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</si>
  <si>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</si>
  <si>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</si>
  <si>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</si>
  <si>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</si>
  <si>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</si>
  <si>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</si>
  <si>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</si>
  <si>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</si>
  <si>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</si>
  <si>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</si>
  <si>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</si>
  <si>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</si>
  <si>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</si>
  <si>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</si>
  <si>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</si>
  <si>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</si>
  <si>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</si>
  <si>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</si>
  <si>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</si>
  <si>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</si>
  <si>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</si>
  <si>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</si>
  <si>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</si>
  <si>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</si>
  <si>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</si>
  <si>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</si>
  <si>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</si>
  <si>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</si>
  <si>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</si>
  <si>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</si>
  <si>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</si>
  <si>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</si>
  <si>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</si>
  <si>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</si>
  <si>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</si>
  <si>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</si>
  <si>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</si>
  <si>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</si>
  <si>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</si>
  <si>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</si>
  <si>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</si>
  <si>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</si>
  <si>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</si>
  <si>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</si>
  <si>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</si>
  <si>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</si>
  <si>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</si>
  <si>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</si>
  <si>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</si>
  <si>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</si>
  <si>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</si>
  <si>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</si>
  <si>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</si>
  <si>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</si>
  <si>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</si>
  <si>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</si>
  <si>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</si>
  <si>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</si>
  <si>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</si>
  <si>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</si>
  <si>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</si>
  <si>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</si>
  <si>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</si>
  <si>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</si>
  <si>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</si>
  <si>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</si>
  <si>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</si>
  <si>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</si>
  <si>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</si>
  <si>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</si>
  <si>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</si>
  <si>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</si>
  <si>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</si>
  <si>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</si>
  <si>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</si>
  <si>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</si>
  <si>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</si>
  <si>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</si>
  <si>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</si>
  <si>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</si>
  <si>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</si>
  <si>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</si>
  <si>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</si>
  <si>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</si>
  <si>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</si>
  <si>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</si>
  <si>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</si>
  <si>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</si>
  <si>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</si>
  <si>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</si>
  <si>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</si>
  <si>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</si>
  <si>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</si>
  <si>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</si>
  <si>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</si>
  <si>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</si>
  <si>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</si>
  <si>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</si>
  <si>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</si>
  <si>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</si>
  <si>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</si>
  <si>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</si>
  <si>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</si>
  <si>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</si>
  <si>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</si>
  <si>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</si>
  <si>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</si>
  <si>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</si>
  <si>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</si>
  <si>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</si>
  <si>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</si>
  <si>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</si>
  <si>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</si>
  <si>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</si>
  <si>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</si>
  <si>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</si>
  <si>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</si>
  <si>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</si>
  <si>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</si>
  <si>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</si>
  <si>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</si>
  <si>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</si>
  <si>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</si>
  <si>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</si>
  <si>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</si>
  <si>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</si>
  <si>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</si>
  <si>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</si>
  <si>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</si>
  <si>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</si>
  <si>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</si>
  <si>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</si>
  <si>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</si>
  <si>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</si>
  <si>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</si>
  <si>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</si>
  <si>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</si>
  <si>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</si>
  <si>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</si>
  <si>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</si>
  <si>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</si>
  <si>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</si>
  <si>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</si>
  <si>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</si>
  <si>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</si>
  <si>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</si>
  <si>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</si>
  <si>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</si>
  <si>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</si>
  <si>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</si>
  <si>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</si>
  <si>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</si>
  <si>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</si>
  <si>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</si>
  <si>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</si>
  <si>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</si>
  <si>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</si>
  <si>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</si>
  <si>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</si>
  <si>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</si>
  <si>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</si>
  <si>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</si>
  <si>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</si>
  <si>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</si>
  <si>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</si>
  <si>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</si>
  <si>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</si>
  <si>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</si>
  <si>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</si>
  <si>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</si>
  <si>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</si>
  <si>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</si>
  <si>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</si>
  <si>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</si>
  <si>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</si>
  <si>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</si>
  <si>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</si>
  <si>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</si>
  <si>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</si>
  <si>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</si>
  <si>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</si>
  <si>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</si>
  <si>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</si>
  <si>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</si>
  <si>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</si>
  <si>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</si>
  <si>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</si>
  <si>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</si>
  <si>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</si>
  <si>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</si>
  <si>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</si>
  <si>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</si>
  <si>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</si>
  <si>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</si>
  <si>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</si>
  <si>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</si>
  <si>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</si>
  <si>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</si>
  <si>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</si>
  <si>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</si>
  <si>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</si>
  <si>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</si>
  <si>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</si>
  <si>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</si>
  <si>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</si>
  <si>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</si>
  <si>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</si>
  <si>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</si>
  <si>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</si>
  <si>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</si>
  <si>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</si>
  <si>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</si>
  <si>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</si>
  <si>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</si>
  <si>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</si>
  <si>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</si>
  <si>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</si>
  <si>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</si>
  <si>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</si>
  <si>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</si>
  <si>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</si>
  <si>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</si>
  <si>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</si>
  <si>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</si>
  <si>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</si>
  <si>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</si>
  <si>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</si>
  <si>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</si>
  <si>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</si>
  <si>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</si>
  <si>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</si>
  <si>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</si>
  <si>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</si>
  <si>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</si>
  <si>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</si>
  <si>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</si>
  <si>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</si>
  <si>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</si>
  <si>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</si>
  <si>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</si>
  <si>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</si>
  <si>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</si>
  <si>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</si>
  <si>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</si>
  <si>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</si>
  <si>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</si>
  <si>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</si>
  <si>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</si>
  <si>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</si>
  <si>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</si>
  <si>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</si>
  <si>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</si>
  <si>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</si>
  <si>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</si>
  <si>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</si>
  <si>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</si>
  <si>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</si>
  <si>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</si>
  <si>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</si>
  <si>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</si>
  <si>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</si>
  <si>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</si>
  <si>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</si>
  <si>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</si>
  <si>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</si>
  <si>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</si>
  <si>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</si>
  <si>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</si>
  <si>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</si>
  <si>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</si>
  <si>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</si>
  <si>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</si>
  <si>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</si>
  <si>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</si>
  <si>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</si>
  <si>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</si>
  <si>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</si>
  <si>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</si>
  <si>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</si>
  <si>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</si>
  <si>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</si>
  <si>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</si>
  <si>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</si>
  <si>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</si>
  <si>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</si>
  <si>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</si>
  <si>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</si>
  <si>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</si>
  <si>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</si>
  <si>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</si>
  <si>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</si>
  <si>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</si>
  <si>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</si>
  <si>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</si>
  <si>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</si>
  <si>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</si>
  <si>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</si>
  <si>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</si>
  <si>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</si>
  <si>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</si>
  <si>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</si>
  <si>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</si>
  <si>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</si>
  <si>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</si>
  <si>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</si>
  <si>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</si>
  <si>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</si>
  <si>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</si>
  <si>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</si>
  <si>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</si>
  <si>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</si>
  <si>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</si>
  <si>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</si>
  <si>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</si>
  <si>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</si>
  <si>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</si>
  <si>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</si>
  <si>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</si>
  <si>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</si>
  <si>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</si>
  <si>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</si>
  <si>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</si>
  <si>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</si>
  <si>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</si>
  <si>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</si>
  <si>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</si>
  <si>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</si>
  <si>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</si>
  <si>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</si>
  <si>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</si>
  <si>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</si>
  <si>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</si>
  <si>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</si>
  <si>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</si>
  <si>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</si>
  <si>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</si>
  <si>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</si>
  <si>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</si>
  <si>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</si>
  <si>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</si>
  <si>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</si>
  <si>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</si>
  <si>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</si>
  <si>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</si>
  <si>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</si>
  <si>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</si>
  <si>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</si>
  <si>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</si>
  <si>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</si>
  <si>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</si>
  <si>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</si>
  <si>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</si>
  <si>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</si>
  <si>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</si>
  <si>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</si>
  <si>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</si>
  <si>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</si>
  <si>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</si>
  <si>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</si>
  <si>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</si>
  <si>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</si>
  <si>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</si>
  <si>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</si>
  <si>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</si>
  <si>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</si>
  <si>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</si>
  <si>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</si>
  <si>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</si>
  <si>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</si>
  <si>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</si>
  <si>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</si>
  <si>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</si>
  <si>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</si>
  <si>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</si>
  <si>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</si>
  <si>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</si>
  <si>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</si>
  <si>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</si>
  <si>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</si>
  <si>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</si>
  <si>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</si>
  <si>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</si>
  <si>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</si>
  <si>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</si>
  <si>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</si>
  <si>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</si>
  <si>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</si>
  <si>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</si>
  <si>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</si>
  <si>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</si>
  <si>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</si>
  <si>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</si>
  <si>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</si>
  <si>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</si>
  <si>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</si>
  <si>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</si>
  <si>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</si>
  <si>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</si>
  <si>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</si>
  <si>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</si>
  <si>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</si>
  <si>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</si>
  <si>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</si>
  <si>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</si>
  <si>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</si>
  <si>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</si>
  <si>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</si>
  <si>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</si>
  <si>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</si>
  <si>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</si>
  <si>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</si>
  <si>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</si>
  <si>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</si>
  <si>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</si>
  <si>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</si>
  <si>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</si>
  <si>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</si>
  <si>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</si>
  <si>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</si>
  <si>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</si>
  <si>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</si>
  <si>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</si>
  <si>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</si>
  <si>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</si>
  <si>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</si>
  <si>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</si>
  <si>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</si>
  <si>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</si>
  <si>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</si>
  <si>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</si>
  <si>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</si>
  <si>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</si>
  <si>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</si>
  <si>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</si>
  <si>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</si>
  <si>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</si>
  <si>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</si>
  <si>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</si>
  <si>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</si>
  <si>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</si>
  <si>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</si>
  <si>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</si>
  <si>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</si>
  <si>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</si>
  <si>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</si>
  <si>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</si>
  <si>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</si>
  <si>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</si>
  <si>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</si>
  <si>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</si>
  <si>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</si>
  <si>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</si>
  <si>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</si>
  <si>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</si>
  <si>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</si>
  <si>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</si>
  <si>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</si>
  <si>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</si>
  <si>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</si>
  <si>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</si>
  <si>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</si>
  <si>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</si>
  <si>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</si>
  <si>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</si>
  <si>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</si>
  <si>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</si>
  <si>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</si>
  <si>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</si>
  <si>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</si>
  <si>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</si>
  <si>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</si>
  <si>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</si>
  <si>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</si>
  <si>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</si>
  <si>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</si>
  <si>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</si>
  <si>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</si>
  <si>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</si>
  <si>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</si>
  <si>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</si>
  <si>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</si>
  <si>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</si>
  <si>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</si>
  <si>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</si>
  <si>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</si>
  <si>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</si>
  <si>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</si>
  <si>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</si>
  <si>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</si>
  <si>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</si>
  <si>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</si>
  <si>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</si>
  <si>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</si>
  <si>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</si>
  <si>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</si>
  <si>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</si>
  <si>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</si>
  <si>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</si>
  <si>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</si>
  <si>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</si>
  <si>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</si>
  <si>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</si>
  <si>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</si>
  <si>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</si>
  <si>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</si>
  <si>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</si>
  <si>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</si>
  <si>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</si>
  <si>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</si>
  <si>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</si>
  <si>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</si>
  <si>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</si>
  <si>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</si>
  <si>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</si>
  <si>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</si>
  <si>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</si>
  <si>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</si>
  <si>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</si>
  <si>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</si>
  <si>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</si>
  <si>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</si>
  <si>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</si>
  <si>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</si>
  <si>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</si>
  <si>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</si>
  <si>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</si>
  <si>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</si>
  <si>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</si>
  <si>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</si>
  <si>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</si>
  <si>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</si>
  <si>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</si>
  <si>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</si>
  <si>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</si>
  <si>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</si>
  <si>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</si>
  <si>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</si>
  <si>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</si>
  <si>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</si>
  <si>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</si>
  <si>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</si>
  <si>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</si>
  <si>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</si>
  <si>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</si>
  <si>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</si>
  <si>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</si>
  <si>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</si>
  <si>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</si>
  <si>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</si>
  <si>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</si>
  <si>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</si>
  <si>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</si>
  <si>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</si>
  <si>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</si>
  <si>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</si>
  <si>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</si>
  <si>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</si>
  <si>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</si>
  <si>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</si>
  <si>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</si>
  <si>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</si>
  <si>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</si>
  <si>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</si>
  <si>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</si>
  <si>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</si>
  <si>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</si>
  <si>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</si>
  <si>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</si>
  <si>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</si>
  <si>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</si>
  <si>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</si>
  <si>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</si>
  <si>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</si>
  <si>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</si>
  <si>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</si>
  <si>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</si>
  <si>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</si>
  <si>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</si>
  <si>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</si>
  <si>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</si>
  <si>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</si>
  <si>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</si>
  <si>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</si>
  <si>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</si>
  <si>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</si>
  <si>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</si>
  <si>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</si>
  <si>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</si>
  <si>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</si>
  <si>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</si>
  <si>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</si>
  <si>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</si>
  <si>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</si>
  <si>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</si>
  <si>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</si>
  <si>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</si>
  <si>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</si>
  <si>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</si>
  <si>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</si>
  <si>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</si>
  <si>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</si>
  <si>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</si>
  <si>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</si>
  <si>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</si>
  <si>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</si>
  <si>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</si>
  <si>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</si>
  <si>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</si>
  <si>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</si>
  <si>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</si>
  <si>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</si>
  <si>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</si>
  <si>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</si>
  <si>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</si>
  <si>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</si>
  <si>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</si>
  <si>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</si>
  <si>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</si>
  <si>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</si>
  <si>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</si>
  <si>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</si>
  <si>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</si>
  <si>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</si>
  <si>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</si>
  <si>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</si>
  <si>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</si>
  <si>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</si>
  <si>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</si>
  <si>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</si>
  <si>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</si>
  <si>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</si>
  <si>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</si>
  <si>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</si>
  <si>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</si>
  <si>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</si>
  <si>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</si>
  <si>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</si>
  <si>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</si>
  <si>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</si>
  <si>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</si>
  <si>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</si>
  <si>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</si>
  <si>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</si>
  <si>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</si>
  <si>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</si>
  <si>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</si>
  <si>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</si>
  <si>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</si>
  <si>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</si>
  <si>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</si>
  <si>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</si>
  <si>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</si>
  <si>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</si>
  <si>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</si>
  <si>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</si>
  <si>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</si>
  <si>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</si>
  <si>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</si>
  <si>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</si>
  <si>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</si>
  <si>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</si>
  <si>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</si>
  <si>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</si>
  <si>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</si>
  <si>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</si>
  <si>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</si>
  <si>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</si>
  <si>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</si>
  <si>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</si>
  <si>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</si>
  <si>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</si>
  <si>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</si>
  <si>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</si>
  <si>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</si>
  <si>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</si>
  <si>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</si>
  <si>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</si>
  <si>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</si>
  <si>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</si>
  <si>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</si>
  <si>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</si>
  <si>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</si>
  <si>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</si>
  <si>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</si>
  <si>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</si>
  <si>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</si>
  <si>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</si>
  <si>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</si>
  <si>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</si>
  <si>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</si>
  <si>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</si>
  <si>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</si>
  <si>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</si>
  <si>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</si>
  <si>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</si>
  <si>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</si>
  <si>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</si>
  <si>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</si>
  <si>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</si>
  <si>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</si>
  <si>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</si>
  <si>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</si>
  <si>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</si>
  <si>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</si>
  <si>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</si>
  <si>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</si>
  <si>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</si>
  <si>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</si>
  <si>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</si>
  <si>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</si>
  <si>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</si>
  <si>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</si>
  <si>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</si>
  <si>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</si>
  <si>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</si>
  <si>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</si>
  <si>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</si>
  <si>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</si>
  <si>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</si>
  <si>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</si>
  <si>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</si>
  <si>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</si>
  <si>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</si>
  <si>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</si>
  <si>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</si>
  <si>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</si>
  <si>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</si>
  <si>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</si>
  <si>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</si>
  <si>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</si>
  <si>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</si>
  <si>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</si>
  <si>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</si>
  <si>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</si>
  <si>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</si>
  <si>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</si>
  <si>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</si>
  <si>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</si>
  <si>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</si>
  <si>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</si>
  <si>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</si>
  <si>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</si>
  <si>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</si>
  <si>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</si>
  <si>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</si>
  <si>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</si>
  <si>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</si>
  <si>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</si>
  <si>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</si>
  <si>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</si>
  <si>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</si>
  <si>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</si>
  <si>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</si>
  <si>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</si>
  <si>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</si>
  <si>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</si>
  <si>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</si>
  <si>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</si>
  <si>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</si>
  <si>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</si>
  <si>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</si>
  <si>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</si>
  <si>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</si>
  <si>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</si>
  <si>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</si>
  <si>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</si>
  <si>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</si>
  <si>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</si>
  <si>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</si>
  <si>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</si>
  <si>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</si>
  <si>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</si>
  <si>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</si>
  <si>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</si>
  <si>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</si>
  <si>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</si>
  <si>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</si>
  <si>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</si>
  <si>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</si>
  <si>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</si>
  <si>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</si>
  <si>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</si>
  <si>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</si>
  <si>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</si>
  <si>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</si>
  <si>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</si>
  <si>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</si>
  <si>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</si>
  <si>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</si>
  <si>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</si>
  <si>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</si>
  <si>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</si>
  <si>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</si>
  <si>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</si>
  <si>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</si>
  <si>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</si>
  <si>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</si>
  <si>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</si>
  <si>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</si>
  <si>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</si>
  <si>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</si>
  <si>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</si>
  <si>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</si>
  <si>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</si>
  <si>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</si>
  <si>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</si>
  <si>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</si>
  <si>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</si>
  <si>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</si>
  <si>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</si>
  <si>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</si>
  <si>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</si>
  <si>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</si>
  <si>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</si>
  <si>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</si>
  <si>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</si>
  <si>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</si>
  <si>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</si>
  <si>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</si>
  <si>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</si>
  <si>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</si>
  <si>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</si>
  <si>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</si>
  <si>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</si>
  <si>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</si>
  <si>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</si>
  <si>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</si>
  <si>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</si>
  <si>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</si>
  <si>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</si>
  <si>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</si>
  <si>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</si>
  <si>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</si>
  <si>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</si>
  <si>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</si>
  <si>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</si>
  <si>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</si>
  <si>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</si>
  <si>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</si>
  <si>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</si>
  <si>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</si>
  <si>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</si>
  <si>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</si>
  <si>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</si>
  <si>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</si>
  <si>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</si>
  <si>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</si>
  <si>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</si>
  <si>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</si>
  <si>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</si>
  <si>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</si>
  <si>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</si>
  <si>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</si>
  <si>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</si>
  <si>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</si>
  <si>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</si>
  <si>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</si>
  <si>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</si>
  <si>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</si>
  <si>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</si>
  <si>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</si>
  <si>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</si>
  <si>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</si>
  <si>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</si>
  <si>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</si>
  <si>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</si>
  <si>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</si>
  <si>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</si>
  <si>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</si>
  <si>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</si>
  <si>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</si>
  <si>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</si>
  <si>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</si>
  <si>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</si>
  <si>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</si>
  <si>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</si>
  <si>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</si>
  <si>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</si>
  <si>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</si>
  <si>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</si>
  <si>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</si>
  <si>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</si>
  <si>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</si>
  <si>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</si>
  <si>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</si>
  <si>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</si>
  <si>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</si>
  <si>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</si>
  <si>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</si>
  <si>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</si>
  <si>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</si>
  <si>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</si>
  <si>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</si>
  <si>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</si>
  <si>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</si>
  <si>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</si>
  <si>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</si>
  <si>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</si>
  <si>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</si>
  <si>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</si>
  <si>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</si>
  <si>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</si>
  <si>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</si>
  <si>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</si>
  <si>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</si>
  <si>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</si>
  <si>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</si>
  <si>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</si>
  <si>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</si>
  <si>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</si>
  <si>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</si>
  <si>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</si>
  <si>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</si>
  <si>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</si>
  <si>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</si>
  <si>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</si>
  <si>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</si>
  <si>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</si>
  <si>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</si>
  <si>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</si>
  <si>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</si>
  <si>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</si>
  <si>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</si>
  <si>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</si>
  <si>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</si>
  <si>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</si>
  <si>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</si>
  <si>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</si>
  <si>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</si>
  <si>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</si>
  <si>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</si>
  <si>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</si>
  <si>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</si>
  <si>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</si>
  <si>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</si>
  <si>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</si>
  <si>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</si>
  <si>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</si>
  <si>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</si>
  <si>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</si>
  <si>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</si>
  <si>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</si>
  <si>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</si>
  <si>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</si>
  <si>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</si>
  <si>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</si>
  <si>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</si>
  <si>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</si>
  <si>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</si>
  <si>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</si>
  <si>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</si>
  <si>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</si>
  <si>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</si>
  <si>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</si>
  <si>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</si>
  <si>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</si>
  <si>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</si>
  <si>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</si>
  <si>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</si>
  <si>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</si>
  <si>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</si>
  <si>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</si>
  <si>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</si>
  <si>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</si>
  <si>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</si>
  <si>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</si>
  <si>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</si>
  <si>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</si>
  <si>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</si>
  <si>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</si>
  <si>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</si>
  <si>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</si>
  <si>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</si>
  <si>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</si>
  <si>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</si>
  <si>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</si>
  <si>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</si>
  <si>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</si>
  <si>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</si>
  <si>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</si>
  <si>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</si>
  <si>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</si>
  <si>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</si>
  <si>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</si>
  <si>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</si>
  <si>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</si>
  <si>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</si>
  <si>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</si>
  <si>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</si>
  <si>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</si>
  <si>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</si>
  <si>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</si>
  <si>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</si>
  <si>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</si>
  <si>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</si>
  <si>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</si>
  <si>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</si>
  <si>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</si>
  <si>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</si>
  <si>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</si>
  <si>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</si>
  <si>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</si>
  <si>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</si>
  <si>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</si>
  <si>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</si>
  <si>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</si>
  <si>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</si>
  <si>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</si>
  <si>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</si>
  <si>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</si>
  <si>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</si>
  <si>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</si>
  <si>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</si>
  <si>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</si>
  <si>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</si>
  <si>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</si>
  <si>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</si>
  <si>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</si>
  <si>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</si>
  <si>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</si>
  <si>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</si>
  <si>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</si>
  <si>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</si>
  <si>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</si>
  <si>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</si>
  <si>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</si>
  <si>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</si>
  <si>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</si>
  <si>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</si>
  <si>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</si>
  <si>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</si>
  <si>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</si>
  <si>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</si>
  <si>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</si>
  <si>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</si>
  <si>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</si>
  <si>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</si>
  <si>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</si>
  <si>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</si>
  <si>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</si>
  <si>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</si>
  <si>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</si>
  <si>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</si>
  <si>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</si>
  <si>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</si>
  <si>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</si>
  <si>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</si>
  <si>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</si>
  <si>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</si>
  <si>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</si>
  <si>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</si>
  <si>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</si>
  <si>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</si>
  <si>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</si>
  <si>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</si>
  <si>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</si>
  <si>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</si>
  <si>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</si>
  <si>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</si>
  <si>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</si>
  <si>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</si>
  <si>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</si>
  <si>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</si>
  <si>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</si>
  <si>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</si>
  <si>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</si>
  <si>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</si>
  <si>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</si>
  <si>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</si>
  <si>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</si>
  <si>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</si>
  <si>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</si>
  <si>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</si>
  <si>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</si>
  <si>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</si>
  <si>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</si>
  <si>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</si>
  <si>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</si>
  <si>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</si>
  <si>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</si>
  <si>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</si>
  <si>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</si>
  <si>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</si>
  <si>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</si>
  <si>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</si>
  <si>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</si>
  <si>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</si>
  <si>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</si>
  <si>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</si>
  <si>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</si>
  <si>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</si>
  <si>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</si>
  <si>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</si>
  <si>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</si>
  <si>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</si>
  <si>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</si>
  <si>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</si>
  <si>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</si>
  <si>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</si>
  <si>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</si>
  <si>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</si>
  <si>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</si>
  <si>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</si>
  <si>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</si>
  <si>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</si>
  <si>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</si>
  <si>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</si>
  <si>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</si>
  <si>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</si>
  <si>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</si>
  <si>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</si>
  <si>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</si>
  <si>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</si>
  <si>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</si>
  <si>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</si>
  <si>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</si>
  <si>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</si>
  <si>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</si>
  <si>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</si>
  <si>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</si>
  <si>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</si>
  <si>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</si>
  <si>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</si>
  <si>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</si>
  <si>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</si>
  <si>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</si>
  <si>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</si>
  <si>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</si>
  <si>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</si>
  <si>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</si>
  <si>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</si>
  <si>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</si>
  <si>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</si>
  <si>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</si>
  <si>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</si>
  <si>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</si>
  <si>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</si>
  <si>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</si>
  <si>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</si>
  <si>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</si>
  <si>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</si>
  <si>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</si>
  <si>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</si>
  <si>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</si>
  <si>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</si>
  <si>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</si>
  <si>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</si>
  <si>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</si>
  <si>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</si>
  <si>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</si>
  <si>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</si>
  <si>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</si>
  <si>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</si>
  <si>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</si>
  <si>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</si>
  <si>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</si>
  <si>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</si>
  <si>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</si>
  <si>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</si>
  <si>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</si>
  <si>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</si>
  <si>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</si>
  <si>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</si>
  <si>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</si>
  <si>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</si>
  <si>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</si>
  <si>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</si>
  <si>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</si>
  <si>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</si>
  <si>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</si>
  <si>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</si>
  <si>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</si>
  <si>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</si>
  <si>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</si>
  <si>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</si>
  <si>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</si>
  <si>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</si>
  <si>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</si>
  <si>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</si>
  <si>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</si>
  <si>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</si>
  <si>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</si>
  <si>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</si>
  <si>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</si>
  <si>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</si>
  <si>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</si>
  <si>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</si>
  <si>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</si>
  <si>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</si>
  <si>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</si>
  <si>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</si>
  <si>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</si>
  <si>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</si>
  <si>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</si>
  <si>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</si>
  <si>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</si>
  <si>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</si>
  <si>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</si>
  <si>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</si>
  <si>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</si>
  <si>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</si>
  <si>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</si>
  <si>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</si>
  <si>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</si>
  <si>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</si>
  <si>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</si>
  <si>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</si>
  <si>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</si>
  <si>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</si>
  <si>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</si>
  <si>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</si>
  <si>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</si>
  <si>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</si>
  <si>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</si>
  <si>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</si>
  <si>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</si>
  <si>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</si>
  <si>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</si>
  <si>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</si>
  <si>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</si>
  <si>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</si>
  <si>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</si>
  <si>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</si>
  <si>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</si>
  <si>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</si>
  <si>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</si>
  <si>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</si>
  <si>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</si>
  <si>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</si>
  <si>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</si>
  <si>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</si>
  <si>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</si>
  <si>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</si>
  <si>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</si>
  <si>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</si>
  <si>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</si>
  <si>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</si>
  <si>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</si>
  <si>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</si>
  <si>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</si>
  <si>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</si>
  <si>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</si>
  <si>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</si>
  <si>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</si>
  <si>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</si>
  <si>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</si>
  <si>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</si>
  <si>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</si>
  <si>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</si>
  <si>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</si>
  <si>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</si>
  <si>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</si>
  <si>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</si>
  <si>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</si>
  <si>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</si>
  <si>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</si>
  <si>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</si>
  <si>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</si>
  <si>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</si>
  <si>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</si>
  <si>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</si>
  <si>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</si>
  <si>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</si>
  <si>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</si>
  <si>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</si>
  <si>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</si>
  <si>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</si>
  <si>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</si>
  <si>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</si>
  <si>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</si>
  <si>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</si>
  <si>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</si>
  <si>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</si>
  <si>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</si>
  <si>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</si>
  <si>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</si>
  <si>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</si>
  <si>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</si>
  <si>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</si>
  <si>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</si>
  <si>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</si>
  <si>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</si>
  <si>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</si>
  <si>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</si>
  <si>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</si>
  <si>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</si>
  <si>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</si>
  <si>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</si>
  <si>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</si>
  <si>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</si>
  <si>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</si>
  <si>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</si>
  <si>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</si>
  <si>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</si>
  <si>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</si>
  <si>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</si>
  <si>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</si>
  <si>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</si>
  <si>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</si>
  <si>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</si>
  <si>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</si>
  <si>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</si>
  <si>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</si>
  <si>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</si>
  <si>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</si>
  <si>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</si>
  <si>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</si>
  <si>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</si>
  <si>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</si>
  <si>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</si>
  <si>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</si>
  <si>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</si>
  <si>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</si>
  <si>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</si>
  <si>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</si>
  <si>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</si>
  <si>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</si>
  <si>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</si>
  <si>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</si>
  <si>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</si>
  <si>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</si>
  <si>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</si>
  <si>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</si>
  <si>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</si>
  <si>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</si>
  <si>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</si>
  <si>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</si>
  <si>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</si>
  <si>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</si>
  <si>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</si>
  <si>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</si>
  <si>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</si>
  <si>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</si>
  <si>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</si>
  <si>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</si>
  <si>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</si>
  <si>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</si>
  <si>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</si>
  <si>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</si>
  <si>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</si>
  <si>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</si>
  <si>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</si>
  <si>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</si>
  <si>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</si>
  <si>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</si>
  <si>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</si>
  <si>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</si>
  <si>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</si>
  <si>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</si>
  <si>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</si>
  <si>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</si>
  <si>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</si>
  <si>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</si>
  <si>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</si>
  <si>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</si>
  <si>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</si>
  <si>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</si>
  <si>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</si>
  <si>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</si>
  <si>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</si>
  <si>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</si>
  <si>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</si>
  <si>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</si>
  <si>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</si>
  <si>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</si>
  <si>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</si>
  <si>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</si>
  <si>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</si>
  <si>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</si>
  <si>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</si>
  <si>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</si>
  <si>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</si>
  <si>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</si>
  <si>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</si>
  <si>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</si>
  <si>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</si>
  <si>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</si>
  <si>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</si>
  <si>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</si>
  <si>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</si>
  <si>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</si>
  <si>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</si>
  <si>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</si>
  <si>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</si>
  <si>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</si>
  <si>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</si>
  <si>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</si>
  <si>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</si>
  <si>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</si>
  <si>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</si>
  <si>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</si>
  <si>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</si>
  <si>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</si>
  <si>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</si>
  <si>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</si>
  <si>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</si>
  <si>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</si>
  <si>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</si>
  <si>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</si>
  <si>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</si>
  <si>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</si>
  <si>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</si>
  <si>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</si>
  <si>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</si>
  <si>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</si>
  <si>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</si>
  <si>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</si>
  <si>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</si>
  <si>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</si>
  <si>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</si>
  <si>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</si>
  <si>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</si>
  <si>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</si>
  <si>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</si>
  <si>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</si>
  <si>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</si>
  <si>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</si>
  <si>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</si>
  <si>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</si>
  <si>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</si>
  <si>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</si>
  <si>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</si>
  <si>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</si>
  <si>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</si>
  <si>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</si>
  <si>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</si>
  <si>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</si>
  <si>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</si>
  <si>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</si>
  <si>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</si>
  <si>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</si>
  <si>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</si>
  <si>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</si>
  <si>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</si>
  <si>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</si>
  <si>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</si>
  <si>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</si>
  <si>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</si>
  <si>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</si>
  <si>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</si>
  <si>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</si>
  <si>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</si>
  <si>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</si>
  <si>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</si>
  <si>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</si>
  <si>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</si>
  <si>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</si>
  <si>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</si>
  <si>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</si>
  <si>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</si>
  <si>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</si>
  <si>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</si>
  <si>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</si>
  <si>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</si>
  <si>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</si>
  <si>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</si>
  <si>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</si>
  <si>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</si>
  <si>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</si>
  <si>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</si>
  <si>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</si>
  <si>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</si>
  <si>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</si>
  <si>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</si>
  <si>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</si>
  <si>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</si>
  <si>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</si>
  <si>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</si>
  <si>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</si>
  <si>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</si>
  <si>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</si>
  <si>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</si>
  <si>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</si>
  <si>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</si>
  <si>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</si>
  <si>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</si>
  <si>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</si>
  <si>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</si>
  <si>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</si>
  <si>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</si>
  <si>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</si>
  <si>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</si>
  <si>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</si>
  <si>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</si>
  <si>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</si>
  <si>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</si>
  <si>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</si>
  <si>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</si>
  <si>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</si>
  <si>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</si>
  <si>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</si>
  <si>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</si>
  <si>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</si>
  <si>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</si>
  <si>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</si>
  <si>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</si>
  <si>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</si>
  <si>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</si>
  <si>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</si>
  <si>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</si>
  <si>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</si>
  <si>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</si>
  <si>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</si>
  <si>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</si>
  <si>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</si>
  <si>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</si>
  <si>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</si>
  <si>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</si>
  <si>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</si>
  <si>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</si>
  <si>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</si>
  <si>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</si>
  <si>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</si>
  <si>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</si>
  <si>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</si>
  <si>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</si>
  <si>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</si>
  <si>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</si>
  <si>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</si>
  <si>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</si>
  <si>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</si>
  <si>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</si>
  <si>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</si>
  <si>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</si>
  <si>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</si>
  <si>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</si>
  <si>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</si>
  <si>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</si>
  <si>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</si>
  <si>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</si>
  <si>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</si>
  <si>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</si>
  <si>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</si>
  <si>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</si>
  <si>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</si>
  <si>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</si>
  <si>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</si>
  <si>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</si>
  <si>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</si>
  <si>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</si>
  <si>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</si>
  <si>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</si>
  <si>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</si>
  <si>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</si>
  <si>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</si>
  <si>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</si>
  <si>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</si>
  <si>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</si>
  <si>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</si>
  <si>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</si>
  <si>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</si>
  <si>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</si>
  <si>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</si>
  <si>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</si>
  <si>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</si>
  <si>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</si>
  <si>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</si>
  <si>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</si>
  <si>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</si>
  <si>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</si>
  <si>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</si>
  <si>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</si>
  <si>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</si>
  <si>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</si>
  <si>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</si>
  <si>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</si>
  <si>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</si>
  <si>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</si>
  <si>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</si>
  <si>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</si>
  <si>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</si>
  <si>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</si>
  <si>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</si>
  <si>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</si>
  <si>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</si>
  <si>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</si>
  <si>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</si>
  <si>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</si>
  <si>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</si>
  <si>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</si>
  <si>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</si>
  <si>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</si>
  <si>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</si>
  <si>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</si>
  <si>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</si>
  <si>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</si>
  <si>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</si>
  <si>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</si>
  <si>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</si>
  <si>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</si>
  <si>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</si>
  <si>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</si>
  <si>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</si>
  <si>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</si>
  <si>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</si>
  <si>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</si>
  <si>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</si>
  <si>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</si>
  <si>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</si>
  <si>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</si>
  <si>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</si>
  <si>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</si>
  <si>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</si>
  <si>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</si>
  <si>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</si>
  <si>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</si>
  <si>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</si>
  <si>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</si>
  <si>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</si>
  <si>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</si>
  <si>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</si>
  <si>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</si>
  <si>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</si>
  <si>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</si>
  <si>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</si>
  <si>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</si>
  <si>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</si>
  <si>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</si>
  <si>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</si>
  <si>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</si>
  <si>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</si>
  <si>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</si>
  <si>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</si>
  <si>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</si>
  <si>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</si>
  <si>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</si>
  <si>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</si>
  <si>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</si>
  <si>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</si>
  <si>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</si>
  <si>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</si>
  <si>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</si>
  <si>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</si>
  <si>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</si>
  <si>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</si>
  <si>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</si>
  <si>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</si>
  <si>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</si>
  <si>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</si>
  <si>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</si>
  <si>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</si>
  <si>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</si>
  <si>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</si>
  <si>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</si>
  <si>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</si>
  <si>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</si>
  <si>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</si>
  <si>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</si>
  <si>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</si>
  <si>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</si>
  <si>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</si>
  <si>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</si>
  <si>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</si>
  <si>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</si>
  <si>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</si>
  <si>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</si>
  <si>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</si>
  <si>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</si>
  <si>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</si>
  <si>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</si>
  <si>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</si>
  <si>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</si>
  <si>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</si>
  <si>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</si>
  <si>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</si>
  <si>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</si>
  <si>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</si>
  <si>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</si>
  <si>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</si>
  <si>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</si>
  <si>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</si>
  <si>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</si>
  <si>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</si>
  <si>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</si>
  <si>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</si>
  <si>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</si>
  <si>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</si>
  <si>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</si>
  <si>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</si>
  <si>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</si>
  <si>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</si>
  <si>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</si>
  <si>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</si>
  <si>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</si>
  <si>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</si>
  <si>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</si>
  <si>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</si>
  <si>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</si>
  <si>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</si>
  <si>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</si>
  <si>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</si>
  <si>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</si>
  <si>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</si>
  <si>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</si>
  <si>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</si>
  <si>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</si>
  <si>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</si>
  <si>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</si>
  <si>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</si>
  <si>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</si>
  <si>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</si>
  <si>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</si>
  <si>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</si>
  <si>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</si>
  <si>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</si>
  <si>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</si>
  <si>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</si>
  <si>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</si>
  <si>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</si>
  <si>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</si>
  <si>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</si>
  <si>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</si>
  <si>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</si>
  <si>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</si>
  <si>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</si>
  <si>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</si>
  <si>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</si>
  <si>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</si>
  <si>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</si>
  <si>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</si>
  <si>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</si>
  <si>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</si>
  <si>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</si>
  <si>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</si>
  <si>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</si>
  <si>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</si>
  <si>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</si>
  <si>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</si>
  <si>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</si>
  <si>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</si>
  <si>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</si>
  <si>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</si>
  <si>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</si>
  <si>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</si>
  <si>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</si>
  <si>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</si>
  <si>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</si>
  <si>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</si>
  <si>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</si>
  <si>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</si>
  <si>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</si>
  <si>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</si>
  <si>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</si>
  <si>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</si>
  <si>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</si>
  <si>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</si>
  <si>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</si>
  <si>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</si>
  <si>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</si>
  <si>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</si>
  <si>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</si>
  <si>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</si>
  <si>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</si>
  <si>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</si>
  <si>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</si>
  <si>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</si>
  <si>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</si>
  <si>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</si>
  <si>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</si>
  <si>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</si>
  <si>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</si>
  <si>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</si>
  <si>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</si>
  <si>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</si>
  <si>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</si>
  <si>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</si>
  <si>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</si>
  <si>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</si>
  <si>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</si>
  <si>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</si>
  <si>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</si>
  <si>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</si>
  <si>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</si>
  <si>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</si>
  <si>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</si>
  <si>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</si>
  <si>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</si>
  <si>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</si>
  <si>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</si>
  <si>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</si>
  <si>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</si>
  <si>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</si>
  <si>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</si>
  <si>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</si>
  <si>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</si>
  <si>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</si>
  <si>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</si>
  <si>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</si>
  <si>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</si>
  <si>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</si>
  <si>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</si>
  <si>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</si>
  <si>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</si>
  <si>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</si>
  <si>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</si>
  <si>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</si>
  <si>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</si>
  <si>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</si>
  <si>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</si>
  <si>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</si>
  <si>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</si>
  <si>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</si>
  <si>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</si>
  <si>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</si>
  <si>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</si>
  <si>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</si>
  <si>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</si>
  <si>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</si>
  <si>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</si>
  <si>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</si>
  <si>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</si>
  <si>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</si>
  <si>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</si>
  <si>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</si>
  <si>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</si>
  <si>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</si>
  <si>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</si>
  <si>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</si>
  <si>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</si>
  <si>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</si>
  <si>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</si>
  <si>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</si>
  <si>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</si>
  <si>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</si>
  <si>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</si>
  <si>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</si>
  <si>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</si>
  <si>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</si>
  <si>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</si>
  <si>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</si>
  <si>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</si>
  <si>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</si>
  <si>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</si>
  <si>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</si>
  <si>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</si>
  <si>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</si>
  <si>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</si>
  <si>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</si>
  <si>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</si>
  <si>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</si>
  <si>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</si>
  <si>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</si>
  <si>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</si>
  <si>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</si>
  <si>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</si>
  <si>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</si>
  <si>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</si>
  <si>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</si>
  <si>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</si>
  <si>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</si>
  <si>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</si>
  <si>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</si>
  <si>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</si>
  <si>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</si>
  <si>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</si>
  <si>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</si>
  <si>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</si>
  <si>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</si>
  <si>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</si>
  <si>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</si>
  <si>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</si>
  <si>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</si>
  <si>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</si>
  <si>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</si>
  <si>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</si>
  <si>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</si>
  <si>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</si>
  <si>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</si>
  <si>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</si>
  <si>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</si>
  <si>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</si>
  <si>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</si>
  <si>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</si>
  <si>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</si>
  <si>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</si>
  <si>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</si>
  <si>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</si>
  <si>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</si>
  <si>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</si>
  <si>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</si>
  <si>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</si>
  <si>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</si>
  <si>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</si>
  <si>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</si>
  <si>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</si>
  <si>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</si>
  <si>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</si>
  <si>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</si>
  <si>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</si>
  <si>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</si>
  <si>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</si>
  <si>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</si>
  <si>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</si>
  <si>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</si>
  <si>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</si>
  <si>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</si>
  <si>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</si>
  <si>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</si>
  <si>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</si>
  <si>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</si>
  <si>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</si>
  <si>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</si>
  <si>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</si>
  <si>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</si>
  <si>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</si>
  <si>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</si>
  <si>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</si>
  <si>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</si>
  <si>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</si>
  <si>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</si>
  <si>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</si>
  <si>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</si>
  <si>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</si>
  <si>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</si>
  <si>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</si>
  <si>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</si>
  <si>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</si>
  <si>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</si>
  <si>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</si>
  <si>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</si>
  <si>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</si>
  <si>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</si>
  <si>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</si>
  <si>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</si>
  <si>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</si>
  <si>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</si>
  <si>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</si>
  <si>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</si>
  <si>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</si>
  <si>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</si>
  <si>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</si>
  <si>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</si>
  <si>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</si>
  <si>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</si>
  <si>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</si>
  <si>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</si>
  <si>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</si>
  <si>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</si>
  <si>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</si>
  <si>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</si>
  <si>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</si>
  <si>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</si>
  <si>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</si>
  <si>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</si>
  <si>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</si>
  <si>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</si>
  <si>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</si>
  <si>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</si>
  <si>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</si>
  <si>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</si>
  <si>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</si>
  <si>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</si>
  <si>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</si>
  <si>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</si>
  <si>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</si>
  <si>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</si>
  <si>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</si>
  <si>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</si>
  <si>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</si>
  <si>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</si>
  <si>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</si>
  <si>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</si>
  <si>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</si>
  <si>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</si>
  <si>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</si>
  <si>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</si>
  <si>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</si>
  <si>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</si>
  <si>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</si>
  <si>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</si>
  <si>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</si>
  <si>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</si>
  <si>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</si>
  <si>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</si>
  <si>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</si>
  <si>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</si>
  <si>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</si>
  <si>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</si>
  <si>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</si>
  <si>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</si>
  <si>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</si>
  <si>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</si>
  <si>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</si>
  <si>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</si>
  <si>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</si>
  <si>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</si>
  <si>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</si>
  <si>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</si>
  <si>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</si>
  <si>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</si>
  <si>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</si>
  <si>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</si>
  <si>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</si>
  <si>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</si>
  <si>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</si>
  <si>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</si>
  <si>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</si>
  <si>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</si>
  <si>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</si>
  <si>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</si>
  <si>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</si>
  <si>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</si>
  <si>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</si>
  <si>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</si>
  <si>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</si>
  <si>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</si>
  <si>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</si>
  <si>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</si>
  <si>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</si>
  <si>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</si>
  <si>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</si>
  <si>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</si>
  <si>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</si>
  <si>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</si>
  <si>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</si>
  <si>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</si>
  <si>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</si>
  <si>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</si>
  <si>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</si>
  <si>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</si>
  <si>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</si>
  <si>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</si>
  <si>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</si>
  <si>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</si>
  <si>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</si>
  <si>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</si>
  <si>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</si>
  <si>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</si>
  <si>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</si>
  <si>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</si>
  <si>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</si>
  <si>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</si>
  <si>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</si>
  <si>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</si>
  <si>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</si>
  <si>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</si>
  <si>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</si>
  <si>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</si>
  <si>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</si>
  <si>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</si>
  <si>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</si>
  <si>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</si>
  <si>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</si>
  <si>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</si>
  <si>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</si>
  <si>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</si>
  <si>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</si>
  <si>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</si>
  <si>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</si>
  <si>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</si>
  <si>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</si>
  <si>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</si>
  <si>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</si>
  <si>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</si>
  <si>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</si>
  <si>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</si>
  <si>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</si>
  <si>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</si>
  <si>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</si>
  <si>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</si>
  <si>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</si>
  <si>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</si>
  <si>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</si>
  <si>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</si>
  <si>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</si>
  <si>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</si>
  <si>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</si>
  <si>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</si>
  <si>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</si>
  <si>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</si>
  <si>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</si>
  <si>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</si>
  <si>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</si>
  <si>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</si>
  <si>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</si>
  <si>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</si>
  <si>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</si>
  <si>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</si>
  <si>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</si>
  <si>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</si>
  <si>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</si>
  <si>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</si>
  <si>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</si>
  <si>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</si>
  <si>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</si>
  <si>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</si>
  <si>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</si>
  <si>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</si>
  <si>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</si>
  <si>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</si>
  <si>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</si>
  <si>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</si>
  <si>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</si>
  <si>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</si>
  <si>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</si>
  <si>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</si>
  <si>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</si>
  <si>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</si>
  <si>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</si>
  <si>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</si>
  <si>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</si>
  <si>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</si>
  <si>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</si>
  <si>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</si>
  <si>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</si>
  <si>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</si>
  <si>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</si>
  <si>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</si>
  <si>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</si>
  <si>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</si>
  <si>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</si>
  <si>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</si>
  <si>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</si>
  <si>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</si>
  <si>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</si>
  <si>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</si>
  <si>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</si>
  <si>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</si>
  <si>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</si>
  <si>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</si>
  <si>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</si>
  <si>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</si>
  <si>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</si>
  <si>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</si>
  <si>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</si>
  <si>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</si>
  <si>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</si>
  <si>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</si>
  <si>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</si>
  <si>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</si>
  <si>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</si>
  <si>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</si>
  <si>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</si>
  <si>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</si>
  <si>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</si>
  <si>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</si>
  <si>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</si>
  <si>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</si>
  <si>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</si>
  <si>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</si>
  <si>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</si>
  <si>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</si>
  <si>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</si>
  <si>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</si>
  <si>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</si>
  <si>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</si>
  <si>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</si>
  <si>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</si>
  <si>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</si>
  <si>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</si>
  <si>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</si>
  <si>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</si>
  <si>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</si>
  <si>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</si>
  <si>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</si>
  <si>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</si>
  <si>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</si>
  <si>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</si>
  <si>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</si>
  <si>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</si>
  <si>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</si>
  <si>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</si>
  <si>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</si>
  <si>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</si>
  <si>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</si>
  <si>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</si>
  <si>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</si>
  <si>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</si>
  <si>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</si>
  <si>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</si>
  <si>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</si>
  <si>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</si>
  <si>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</si>
  <si>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</si>
  <si>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</si>
  <si>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</si>
  <si>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</si>
  <si>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</si>
  <si>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</si>
  <si>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</si>
  <si>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</si>
  <si>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</si>
  <si>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</si>
  <si>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</si>
  <si>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</si>
  <si>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</si>
  <si>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</si>
  <si>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</si>
  <si>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</si>
  <si>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</si>
  <si>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</si>
  <si>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</si>
  <si>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</si>
  <si>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</si>
  <si>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</si>
  <si>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</si>
  <si>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</si>
  <si>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</si>
  <si>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</si>
  <si>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</si>
  <si>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</si>
  <si>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</si>
  <si>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</si>
  <si>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</si>
  <si>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</si>
  <si>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</si>
  <si>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</si>
  <si>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</si>
  <si>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</si>
  <si>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</si>
  <si>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</si>
  <si>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</si>
  <si>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</si>
  <si>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</si>
  <si>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</si>
  <si>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</si>
  <si>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</si>
  <si>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</si>
  <si>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</si>
  <si>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</si>
  <si>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</si>
  <si>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</si>
  <si>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</si>
  <si>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</si>
  <si>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</si>
  <si>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</si>
  <si>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</si>
  <si>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</si>
  <si>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</si>
  <si>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</si>
  <si>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</si>
  <si>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</si>
  <si>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</si>
  <si>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</si>
  <si>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</si>
  <si>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</si>
  <si>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</si>
  <si>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</si>
  <si>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</si>
  <si>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</si>
  <si>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</si>
  <si>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</si>
  <si>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</si>
  <si>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</si>
  <si>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</si>
  <si>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</si>
  <si>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</si>
  <si>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</si>
  <si>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</si>
  <si>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</si>
  <si>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</si>
  <si>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</si>
  <si>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</si>
  <si>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</si>
  <si>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</si>
  <si>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</si>
  <si>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</si>
  <si>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</si>
  <si>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</si>
  <si>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</si>
  <si>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</si>
  <si>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</si>
  <si>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</si>
  <si>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</si>
  <si>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</si>
  <si>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</si>
  <si>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</si>
  <si>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</si>
  <si>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</si>
  <si>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</si>
  <si>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</si>
  <si>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</si>
  <si>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</si>
  <si>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</si>
  <si>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</si>
  <si>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</si>
  <si>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</si>
  <si>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</si>
  <si>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</si>
  <si>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</si>
  <si>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</si>
  <si>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</si>
  <si>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</si>
  <si>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</si>
  <si>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</si>
  <si>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</si>
  <si>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</si>
  <si>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</si>
  <si>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</si>
  <si>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</si>
  <si>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</si>
  <si>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</si>
  <si>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</si>
  <si>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</si>
  <si>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</si>
  <si>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</si>
  <si>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</si>
  <si>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</si>
  <si>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</si>
  <si>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</si>
  <si>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</si>
  <si>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</si>
  <si>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</si>
  <si>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</si>
  <si>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</si>
  <si>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</si>
  <si>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</si>
  <si>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</si>
  <si>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</si>
  <si>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</si>
  <si>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</si>
  <si>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</si>
  <si>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</si>
  <si>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</si>
  <si>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</si>
  <si>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</si>
  <si>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</si>
  <si>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</si>
  <si>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</si>
  <si>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</si>
  <si>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</si>
  <si>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</si>
  <si>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</si>
  <si>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</si>
  <si>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</si>
  <si>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</si>
  <si>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</si>
  <si>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</si>
  <si>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</si>
  <si>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</si>
  <si>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</si>
  <si>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</si>
  <si>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</si>
  <si>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</si>
  <si>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</si>
  <si>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</si>
  <si>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</si>
  <si>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</si>
  <si>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</si>
  <si>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</si>
  <si>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</si>
  <si>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</si>
  <si>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</si>
  <si>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</si>
  <si>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</si>
  <si>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</si>
  <si>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</si>
  <si>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</si>
  <si>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</si>
  <si>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</si>
  <si>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</si>
  <si>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</si>
  <si>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</si>
  <si>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</si>
  <si>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</si>
  <si>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</si>
  <si>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</si>
  <si>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</si>
  <si>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</si>
  <si>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</si>
  <si>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</si>
  <si>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</si>
  <si>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</si>
  <si>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</si>
  <si>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</si>
  <si>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</si>
  <si>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</si>
  <si>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</si>
  <si>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</si>
  <si>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</si>
  <si>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</si>
  <si>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</si>
  <si>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</si>
  <si>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</si>
  <si>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</si>
  <si>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</si>
  <si>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</si>
  <si>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</si>
  <si>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</si>
  <si>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</si>
  <si>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</si>
  <si>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</si>
  <si>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</si>
  <si>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</si>
  <si>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</si>
  <si>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</si>
  <si>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</si>
  <si>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</si>
  <si>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</si>
  <si>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</si>
  <si>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</si>
  <si>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</si>
  <si>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</si>
  <si>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</si>
  <si>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</si>
  <si>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</si>
  <si>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</si>
  <si>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</si>
  <si>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</si>
  <si>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</si>
  <si>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</si>
  <si>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</si>
  <si>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</si>
  <si>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</si>
  <si>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</si>
  <si>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</si>
  <si>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</si>
  <si>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</si>
  <si>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</si>
  <si>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</si>
  <si>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</si>
  <si>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</si>
  <si>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</si>
  <si>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</si>
  <si>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</si>
  <si>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</si>
  <si>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</si>
  <si>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</si>
  <si>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</si>
  <si>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</si>
  <si>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</si>
  <si>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</si>
  <si>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</si>
  <si>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</si>
  <si>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</si>
  <si>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</si>
  <si>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</si>
  <si>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</si>
  <si>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</si>
  <si>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</si>
  <si>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</si>
  <si>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</si>
  <si>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</si>
  <si>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</si>
  <si>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</si>
  <si>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</si>
  <si>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</si>
  <si>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</si>
  <si>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</si>
  <si>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</si>
  <si>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</si>
  <si>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</si>
  <si>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</si>
  <si>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</si>
  <si>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</si>
  <si>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</si>
  <si>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</si>
  <si>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</si>
  <si>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</si>
  <si>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</si>
  <si>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</si>
  <si>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</si>
  <si>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</si>
  <si>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</si>
  <si>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</si>
  <si>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</si>
  <si>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</si>
  <si>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</si>
  <si>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</si>
  <si>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</si>
  <si>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</si>
  <si>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</si>
  <si>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</si>
  <si>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</si>
  <si>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</si>
  <si>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</si>
  <si>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</si>
  <si>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</si>
  <si>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</si>
  <si>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</si>
  <si>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</si>
  <si>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</si>
  <si>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</si>
  <si>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</si>
  <si>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</si>
  <si>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</si>
  <si>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</si>
  <si>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</si>
  <si>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</si>
  <si>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</si>
  <si>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</si>
  <si>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</si>
  <si>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</si>
  <si>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</si>
  <si>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</si>
  <si>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</si>
  <si>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</si>
  <si>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</si>
  <si>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</si>
  <si>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</si>
  <si>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</si>
  <si>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</si>
  <si>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</si>
  <si>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</si>
  <si>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</si>
  <si>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</si>
  <si>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</si>
  <si>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</si>
  <si>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</si>
  <si>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</si>
  <si>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</si>
  <si>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</si>
  <si>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</si>
  <si>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</si>
  <si>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</si>
  <si>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</si>
  <si>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</si>
  <si>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</si>
  <si>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</si>
  <si>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</si>
  <si>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</si>
  <si>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</si>
  <si>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</si>
  <si>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</si>
  <si>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</si>
  <si>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</si>
  <si>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</si>
  <si>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</si>
  <si>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</si>
  <si>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</si>
  <si>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</si>
  <si>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</si>
  <si>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</si>
  <si>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</si>
  <si>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</si>
  <si>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</si>
  <si>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</si>
  <si>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</si>
  <si>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</si>
  <si>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</si>
  <si>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</si>
  <si>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</si>
  <si>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</si>
  <si>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</si>
  <si>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</si>
  <si>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</si>
  <si>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</si>
  <si>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</si>
  <si>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</si>
  <si>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</si>
  <si>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</si>
  <si>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</si>
  <si>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</si>
  <si>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</si>
  <si>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</si>
  <si>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</si>
  <si>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</si>
  <si>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</si>
  <si>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</si>
  <si>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</si>
  <si>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</si>
  <si>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</si>
  <si>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</si>
  <si>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</si>
  <si>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</si>
  <si>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</si>
  <si>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</si>
  <si>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</si>
  <si>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</si>
  <si>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</si>
  <si>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</si>
  <si>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</si>
  <si>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</si>
  <si>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</si>
  <si>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</si>
  <si>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</si>
  <si>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</si>
  <si>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</si>
  <si>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</si>
  <si>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</si>
  <si>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</si>
  <si>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</si>
  <si>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</si>
  <si>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</si>
  <si>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</si>
  <si>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</si>
  <si>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</si>
  <si>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</si>
  <si>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</si>
  <si>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</si>
  <si>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</si>
  <si>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</si>
  <si>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</si>
  <si>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</si>
  <si>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</si>
  <si>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</si>
  <si>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</si>
  <si>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</si>
  <si>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</si>
  <si>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</si>
  <si>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</si>
  <si>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</si>
  <si>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</si>
  <si>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</si>
  <si>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</si>
  <si>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</si>
  <si>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</si>
  <si>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</si>
  <si>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</si>
  <si>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</si>
  <si>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</si>
  <si>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</si>
  <si>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</si>
  <si>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</si>
  <si>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</si>
  <si>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</si>
  <si>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</si>
  <si>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</si>
  <si>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</si>
  <si>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</si>
  <si>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</si>
  <si>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</si>
  <si>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</si>
  <si>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</si>
  <si>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</si>
  <si>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</si>
  <si>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</si>
  <si>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</si>
  <si>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</si>
  <si>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</si>
  <si>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</si>
  <si>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</si>
  <si>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</si>
  <si>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</si>
  <si>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</si>
  <si>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</si>
  <si>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</si>
  <si>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</si>
  <si>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</si>
  <si>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</si>
  <si>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</si>
  <si>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</si>
  <si>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</si>
  <si>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</si>
  <si>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</si>
  <si>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</si>
  <si>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</si>
  <si>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</si>
  <si>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</si>
  <si>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</si>
  <si>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</si>
  <si>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</si>
  <si>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</si>
  <si>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</si>
  <si>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</si>
  <si>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</si>
  <si>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</si>
  <si>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</si>
  <si>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</si>
  <si>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</si>
  <si>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</si>
  <si>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</si>
  <si>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</si>
  <si>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</si>
  <si>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</si>
  <si>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</si>
  <si>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</si>
  <si>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</si>
  <si>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</si>
  <si>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</si>
  <si>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</si>
  <si>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</si>
  <si>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</si>
  <si>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</si>
  <si>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</si>
  <si>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</si>
  <si>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</si>
  <si>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</si>
  <si>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</si>
  <si>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</si>
  <si>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</si>
  <si>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</si>
  <si>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</si>
  <si>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</si>
  <si>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</si>
  <si>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</si>
  <si>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</si>
  <si>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</si>
  <si>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</si>
  <si>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</si>
  <si>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</si>
  <si>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</si>
  <si>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</si>
  <si>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</si>
  <si>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</si>
  <si>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</si>
  <si>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</si>
  <si>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</si>
  <si>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</si>
  <si>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</si>
  <si>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</si>
  <si>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</si>
  <si>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</si>
  <si>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</si>
  <si>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</si>
  <si>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</si>
  <si>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</si>
  <si>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</si>
  <si>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</si>
  <si>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</si>
  <si>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</si>
  <si>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</si>
  <si>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</si>
  <si>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</si>
  <si>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</si>
  <si>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</si>
  <si>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</si>
  <si>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</si>
  <si>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</si>
  <si>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</si>
  <si>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</si>
  <si>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</si>
  <si>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</si>
  <si>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</si>
  <si>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</si>
  <si>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</si>
  <si>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</si>
  <si>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</si>
  <si>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</si>
  <si>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</si>
  <si>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</si>
  <si>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</si>
  <si>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</si>
  <si>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</si>
  <si>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</si>
  <si>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</si>
  <si>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</si>
  <si>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</si>
  <si>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</si>
  <si>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</si>
  <si>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</si>
  <si>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</si>
  <si>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</si>
  <si>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</si>
  <si>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</si>
  <si>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</si>
  <si>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</si>
  <si>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</si>
  <si>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</si>
  <si>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</si>
  <si>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</si>
  <si>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</si>
  <si>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</si>
  <si>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</si>
  <si>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</si>
  <si>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</si>
  <si>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</si>
  <si>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</si>
  <si>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</si>
  <si>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</si>
  <si>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</si>
  <si>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</si>
  <si>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</si>
  <si>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</si>
  <si>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</si>
  <si>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</si>
  <si>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</si>
  <si>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</si>
  <si>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</si>
  <si>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</si>
  <si>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</si>
  <si>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</si>
  <si>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</si>
  <si>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</si>
  <si>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</si>
  <si>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</si>
  <si>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</si>
  <si>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</si>
  <si>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</si>
  <si>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</si>
  <si>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</si>
  <si>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</si>
  <si>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</si>
  <si>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</si>
  <si>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</si>
  <si>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</si>
  <si>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</si>
  <si>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</si>
  <si>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</si>
  <si>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</si>
  <si>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</si>
  <si>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</si>
  <si>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</si>
  <si>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</si>
  <si>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</si>
  <si>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</si>
  <si>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</si>
  <si>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</si>
  <si>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</si>
  <si>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</si>
  <si>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</si>
  <si>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</si>
  <si>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</si>
  <si>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</si>
  <si>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</si>
  <si>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</si>
  <si>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</si>
  <si>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</si>
  <si>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</si>
  <si>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</si>
  <si>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</si>
  <si>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</si>
  <si>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</si>
  <si>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</si>
  <si>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</si>
  <si>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</si>
  <si>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</si>
  <si>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</si>
  <si>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</si>
  <si>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</si>
  <si>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</si>
  <si>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</si>
  <si>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</si>
  <si>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</si>
  <si>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</si>
  <si>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</si>
  <si>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</si>
  <si>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</si>
  <si>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</si>
  <si>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</si>
  <si>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</si>
  <si>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</si>
  <si>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</si>
  <si>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</si>
  <si>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</si>
  <si>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</si>
  <si>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</si>
  <si>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</si>
  <si>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</si>
  <si>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</si>
  <si>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</si>
  <si>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</si>
  <si>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</si>
  <si>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</si>
  <si>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</si>
  <si>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</si>
  <si>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</si>
  <si>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</si>
  <si>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</si>
  <si>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</si>
  <si>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</si>
  <si>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</si>
  <si>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</si>
  <si>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</si>
  <si>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</si>
  <si>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</si>
  <si>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</si>
  <si>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</si>
  <si>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</si>
  <si>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</si>
  <si>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</si>
  <si>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</si>
  <si>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</si>
  <si>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</si>
  <si>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</si>
  <si>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</si>
  <si>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</si>
  <si>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</si>
  <si>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</si>
  <si>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</si>
  <si>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</si>
  <si>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</si>
  <si>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</si>
  <si>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</si>
  <si>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</si>
  <si>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</si>
  <si>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</si>
  <si>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</si>
  <si>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</si>
  <si>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</si>
  <si>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</si>
  <si>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</si>
  <si>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</si>
  <si>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</si>
  <si>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</si>
  <si>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</si>
  <si>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</si>
  <si>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</si>
  <si>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</si>
  <si>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</si>
  <si>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</si>
  <si>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</si>
  <si>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</si>
  <si>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</si>
  <si>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</si>
  <si>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</si>
  <si>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</si>
  <si>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</si>
  <si>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</si>
  <si>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</si>
  <si>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</si>
  <si>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</si>
  <si>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</si>
  <si>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</si>
  <si>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</si>
  <si>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</si>
  <si>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</si>
  <si>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</si>
  <si>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</si>
  <si>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</si>
  <si>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</si>
  <si>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</si>
  <si>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</si>
  <si>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</si>
  <si>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</si>
  <si>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</si>
  <si>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</si>
  <si>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</si>
  <si>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</si>
  <si>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</si>
  <si>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</si>
  <si>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</si>
  <si>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</si>
  <si>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</si>
  <si>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</si>
  <si>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</si>
  <si>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</si>
  <si>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</si>
  <si>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</si>
  <si>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</si>
  <si>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</si>
  <si>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</si>
  <si>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</si>
  <si>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</si>
  <si>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</si>
  <si>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</si>
  <si>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</si>
  <si>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</si>
  <si>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</si>
  <si>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</si>
  <si>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</si>
  <si>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</si>
  <si>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</si>
  <si>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</si>
  <si>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</si>
  <si>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</si>
  <si>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</si>
  <si>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</si>
  <si>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</si>
  <si>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</si>
  <si>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</si>
  <si>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</si>
  <si>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</si>
  <si>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</si>
  <si>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</si>
  <si>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</si>
  <si>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</si>
  <si>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</si>
  <si>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</si>
  <si>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</si>
  <si>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</si>
  <si>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</si>
  <si>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</si>
  <si>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</si>
  <si>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</si>
  <si>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</si>
  <si>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</si>
  <si>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</si>
  <si>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</si>
  <si>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</si>
  <si>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</si>
  <si>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</si>
  <si>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</si>
  <si>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</si>
  <si>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</si>
  <si>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</si>
  <si>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</si>
  <si>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</si>
  <si>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</si>
  <si>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</si>
  <si>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</si>
  <si>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</si>
  <si>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</si>
  <si>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</si>
  <si>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</si>
  <si>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</si>
  <si>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</si>
  <si>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</si>
  <si>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</si>
  <si>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</si>
  <si>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</si>
  <si>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</si>
  <si>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</si>
  <si>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</si>
  <si>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</si>
  <si>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</si>
  <si>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</si>
  <si>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</si>
  <si>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</si>
  <si>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</si>
  <si>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</si>
  <si>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</si>
  <si>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</si>
  <si>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</si>
  <si>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</si>
  <si>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</si>
  <si>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</si>
  <si>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</si>
  <si>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</si>
  <si>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</si>
  <si>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</si>
  <si>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</si>
  <si>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</si>
  <si>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</si>
  <si>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</si>
  <si>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</si>
  <si>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</si>
  <si>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</si>
  <si>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</si>
  <si>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</si>
  <si>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</si>
  <si>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</si>
  <si>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</si>
  <si>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</si>
  <si>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</si>
  <si>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</si>
  <si>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</si>
  <si>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</si>
  <si>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</si>
  <si>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</si>
  <si>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</si>
  <si>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</si>
  <si>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</si>
  <si>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</si>
  <si>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</si>
  <si>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</si>
  <si>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</si>
  <si>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</si>
  <si>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</si>
  <si>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</si>
  <si>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</si>
  <si>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</si>
  <si>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</si>
  <si>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</si>
  <si>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</si>
  <si>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</si>
  <si>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</si>
  <si>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</si>
  <si>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</si>
  <si>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</si>
  <si>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</si>
  <si>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</si>
  <si>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</si>
  <si>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</si>
  <si>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</si>
  <si>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</si>
  <si>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</si>
  <si>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</si>
  <si>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</si>
  <si>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</si>
  <si>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</si>
  <si>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</si>
  <si>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</si>
  <si>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</si>
  <si>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</si>
  <si>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</si>
  <si>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</si>
  <si>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</si>
  <si>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</si>
  <si>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</si>
  <si>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</si>
  <si>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</si>
  <si>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</si>
  <si>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</si>
  <si>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</si>
  <si>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</si>
  <si>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</si>
  <si>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</si>
  <si>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</si>
  <si>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</si>
  <si>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</si>
  <si>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</si>
  <si>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</si>
  <si>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</si>
  <si>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</si>
  <si>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</si>
  <si>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</si>
  <si>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</si>
  <si>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</si>
  <si>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</si>
  <si>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</si>
  <si>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</si>
  <si>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</si>
  <si>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</si>
  <si>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</si>
  <si>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</si>
  <si>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</si>
  <si>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</si>
  <si>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</si>
  <si>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</si>
  <si>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</si>
  <si>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</si>
  <si>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</si>
  <si>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</si>
  <si>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</si>
  <si>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</si>
  <si>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</si>
  <si>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</si>
  <si>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</si>
  <si>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</si>
  <si>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</si>
  <si>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</si>
  <si>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</si>
  <si>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</si>
  <si>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</si>
  <si>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</si>
  <si>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</si>
  <si>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</si>
  <si>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</si>
  <si>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</si>
  <si>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</si>
  <si>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</si>
  <si>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</si>
  <si>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</si>
  <si>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</si>
  <si>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</si>
  <si>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</si>
  <si>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</si>
  <si>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</si>
  <si>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</si>
  <si>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</si>
  <si>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</si>
  <si>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</si>
  <si>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</si>
  <si>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</si>
  <si>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</si>
  <si>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</si>
  <si>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</si>
  <si>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</si>
  <si>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</si>
  <si>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</si>
  <si>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</si>
  <si>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</si>
  <si>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</si>
  <si>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</si>
  <si>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</si>
  <si>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</si>
  <si>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</si>
  <si>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</si>
  <si>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</si>
  <si>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</si>
  <si>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</si>
  <si>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</si>
  <si>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</si>
  <si>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</si>
  <si>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</si>
  <si>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</si>
  <si>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</si>
  <si>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</si>
  <si>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</si>
  <si>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</si>
  <si>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</si>
  <si>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</si>
  <si>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</si>
  <si>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</si>
  <si>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</si>
  <si>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</si>
  <si>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</si>
  <si>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</si>
  <si>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</si>
  <si>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</si>
  <si>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</si>
  <si>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</si>
  <si>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</si>
  <si>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</si>
  <si>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</si>
  <si>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</si>
  <si>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</si>
  <si>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</si>
  <si>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</si>
  <si>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</si>
  <si>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</si>
  <si>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</si>
  <si>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</si>
  <si>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</si>
  <si>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</si>
  <si>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</si>
  <si>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</si>
  <si>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</si>
  <si>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</si>
  <si>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</si>
  <si>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</si>
  <si>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</si>
  <si>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</si>
  <si>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</si>
  <si>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</si>
  <si>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</si>
  <si>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</si>
  <si>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</si>
  <si>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</si>
  <si>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</si>
  <si>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</si>
  <si>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</si>
  <si>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</si>
  <si>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</si>
  <si>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</si>
  <si>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</si>
  <si>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</si>
  <si>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</si>
  <si>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</si>
  <si>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</si>
  <si>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</si>
  <si>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</si>
  <si>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</si>
  <si>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</si>
  <si>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</si>
  <si>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</si>
  <si>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</si>
  <si>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</si>
  <si>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</si>
  <si>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</si>
  <si>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</si>
  <si>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</si>
  <si>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</si>
  <si>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</si>
  <si>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</si>
  <si>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</si>
  <si>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</si>
  <si>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</si>
  <si>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</si>
  <si>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</si>
  <si>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</si>
  <si>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</si>
  <si>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</si>
  <si>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</si>
  <si>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</si>
  <si>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</si>
  <si>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</si>
  <si>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</si>
  <si>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</si>
  <si>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</si>
  <si>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</si>
  <si>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</si>
  <si>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</si>
  <si>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</si>
  <si>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</si>
  <si>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</si>
  <si>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</si>
  <si>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</si>
  <si>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</si>
  <si>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</si>
  <si>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</si>
  <si>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</si>
  <si>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</si>
  <si>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</si>
  <si>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</si>
  <si>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</si>
  <si>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</si>
  <si>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</si>
  <si>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</si>
  <si>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</si>
  <si>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</si>
  <si>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</si>
  <si>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</si>
  <si>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</si>
  <si>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</si>
  <si>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</si>
  <si>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</si>
  <si>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</si>
  <si>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</si>
  <si>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</si>
  <si>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</si>
  <si>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</si>
  <si>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</si>
  <si>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</si>
  <si>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</si>
  <si>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</si>
  <si>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</si>
  <si>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</si>
  <si>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</si>
  <si>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</si>
  <si>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</si>
  <si>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</si>
  <si>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</si>
  <si>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</si>
  <si>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</si>
  <si>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</si>
  <si>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</si>
  <si>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</si>
  <si>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</si>
  <si>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</si>
  <si>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</si>
  <si>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</si>
  <si>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</si>
  <si>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</si>
  <si>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</si>
  <si>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</si>
  <si>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</si>
  <si>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</si>
  <si>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</si>
  <si>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</si>
  <si>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</si>
  <si>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</si>
  <si>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</si>
  <si>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</si>
  <si>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</si>
  <si>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</si>
  <si>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</si>
  <si>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</si>
  <si>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</si>
  <si>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</si>
  <si>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</si>
  <si>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</si>
  <si>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</si>
  <si>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</si>
  <si>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</si>
  <si>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</si>
  <si>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</si>
  <si>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</si>
  <si>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</si>
  <si>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</si>
  <si>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</si>
  <si>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</si>
  <si>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</si>
  <si>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</si>
  <si>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</si>
  <si>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</si>
  <si>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</si>
  <si>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</si>
  <si>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</si>
  <si>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</si>
  <si>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</si>
  <si>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</si>
  <si>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</si>
  <si>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</si>
  <si>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</si>
  <si>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</si>
  <si>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</si>
  <si>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</si>
  <si>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</si>
  <si>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</si>
  <si>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</si>
  <si>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</si>
  <si>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</si>
  <si>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</si>
  <si>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</si>
  <si>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</si>
  <si>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</si>
  <si>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</si>
  <si>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</si>
  <si>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</si>
  <si>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</si>
  <si>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</si>
  <si>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</si>
  <si>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</si>
  <si>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</si>
  <si>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</si>
  <si>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</si>
  <si>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</si>
  <si>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</si>
  <si>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</si>
  <si>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</si>
  <si>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</si>
  <si>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</si>
  <si>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</si>
  <si>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</si>
  <si>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</si>
  <si>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</si>
  <si>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</si>
  <si>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</si>
  <si>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</si>
  <si>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</si>
  <si>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</si>
  <si>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</si>
  <si>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</si>
  <si>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</si>
  <si>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</si>
  <si>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</si>
  <si>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</si>
  <si>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</si>
  <si>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</si>
  <si>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</si>
  <si>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</si>
  <si>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</si>
  <si>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</si>
  <si>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</si>
  <si>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</si>
  <si>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</si>
  <si>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</si>
  <si>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</si>
  <si>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</si>
  <si>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</si>
  <si>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</si>
  <si>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</si>
  <si>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</si>
  <si>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</si>
  <si>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</si>
  <si>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</si>
  <si>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</si>
  <si>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</si>
  <si>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</si>
  <si>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</si>
  <si>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</si>
  <si>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</si>
  <si>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</si>
  <si>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</si>
  <si>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</si>
  <si>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</si>
  <si>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</si>
  <si>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</si>
  <si>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</si>
  <si>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</si>
  <si>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</si>
  <si>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</si>
  <si>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</si>
  <si>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</si>
  <si>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</si>
  <si>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</si>
  <si>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</si>
  <si>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</si>
  <si>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</si>
  <si>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</si>
  <si>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</si>
  <si>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</si>
  <si>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</si>
  <si>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</si>
  <si>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</si>
  <si>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</si>
  <si>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</si>
  <si>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</si>
  <si>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</si>
  <si>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</si>
  <si>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</si>
  <si>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</si>
  <si>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</si>
  <si>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</si>
  <si>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</si>
  <si>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</si>
  <si>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</si>
  <si>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</si>
  <si>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</si>
  <si>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</si>
  <si>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</si>
  <si>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</si>
  <si>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</si>
  <si>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</si>
  <si>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</si>
  <si>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</si>
  <si>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</si>
  <si>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</si>
  <si>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</si>
  <si>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</si>
  <si>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</si>
  <si>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</si>
  <si>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</si>
  <si>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</si>
  <si>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</si>
  <si>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</si>
  <si>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</si>
  <si>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</si>
  <si>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</si>
  <si>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</si>
  <si>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</si>
  <si>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</si>
  <si>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</si>
  <si>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</si>
  <si>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</si>
  <si>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</si>
  <si>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</si>
  <si>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</si>
  <si>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</si>
  <si>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</si>
  <si>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</si>
  <si>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</si>
  <si>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</si>
  <si>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</si>
  <si>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</si>
  <si>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</si>
  <si>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</si>
  <si>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</si>
  <si>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</si>
  <si>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</si>
  <si>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</si>
  <si>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</si>
  <si>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</si>
  <si>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</si>
  <si>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</si>
  <si>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</si>
  <si>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</si>
  <si>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</si>
  <si>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</si>
  <si>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</si>
  <si>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</si>
  <si>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</si>
  <si>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</si>
  <si>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</si>
  <si>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</si>
  <si>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</si>
  <si>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</si>
  <si>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</si>
  <si>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</si>
  <si>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</si>
  <si>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</si>
  <si>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</si>
  <si>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</si>
  <si>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</si>
  <si>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</si>
  <si>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</si>
  <si>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</si>
  <si>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</si>
  <si>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</si>
  <si>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</si>
  <si>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</si>
  <si>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</si>
  <si>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</si>
  <si>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</si>
  <si>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</si>
  <si>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</si>
  <si>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</si>
  <si>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</si>
  <si>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</si>
  <si>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</si>
  <si>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</si>
  <si>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</si>
  <si>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</si>
  <si>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</si>
  <si>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</si>
  <si>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</si>
  <si>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</si>
  <si>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</si>
  <si>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</si>
  <si>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</si>
  <si>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</si>
  <si>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</si>
  <si>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</si>
  <si>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</si>
  <si>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</si>
  <si>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</si>
  <si>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</si>
  <si>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</si>
  <si>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</si>
  <si>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</si>
  <si>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</si>
  <si>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</si>
  <si>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</si>
  <si>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</si>
  <si>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</si>
  <si>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</si>
  <si>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</si>
  <si>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</si>
  <si>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</si>
  <si>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</si>
  <si>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</si>
  <si>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</si>
  <si>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</si>
  <si>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</si>
  <si>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</si>
  <si>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</si>
  <si>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</si>
  <si>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</si>
  <si>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</si>
  <si>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</si>
  <si>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</si>
  <si>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</si>
  <si>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</si>
  <si>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</si>
  <si>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</si>
  <si>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</si>
  <si>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</si>
  <si>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</si>
  <si>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</si>
  <si>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</si>
  <si>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</si>
  <si>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</si>
  <si>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</si>
  <si>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</si>
  <si>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</si>
  <si>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</si>
  <si>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</si>
  <si>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</si>
  <si>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</si>
  <si>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</si>
  <si>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</si>
  <si>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</si>
  <si>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</si>
  <si>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</si>
  <si>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</si>
  <si>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</si>
  <si>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</si>
  <si>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</si>
  <si>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</si>
  <si>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</si>
  <si>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</si>
  <si>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</si>
  <si>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</si>
  <si>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</si>
  <si>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</si>
  <si>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</si>
  <si>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</si>
  <si>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</si>
  <si>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</si>
  <si>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</si>
  <si>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</si>
  <si>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</si>
  <si>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</si>
  <si>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</si>
  <si>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</si>
  <si>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</si>
  <si>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</si>
  <si>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</si>
  <si>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</si>
  <si>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</si>
  <si>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</si>
  <si>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</si>
  <si>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</si>
  <si>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</si>
  <si>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</si>
  <si>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</si>
  <si>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</si>
  <si>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</si>
  <si>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</si>
  <si>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</si>
  <si>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</si>
  <si>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</si>
  <si>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</si>
  <si>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</si>
  <si>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</si>
  <si>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</si>
  <si>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</si>
  <si>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</si>
  <si>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</si>
  <si>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</si>
  <si>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</si>
  <si>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</si>
  <si>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</si>
  <si>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</si>
  <si>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</si>
  <si>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</si>
  <si>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</si>
  <si>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</si>
  <si>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</si>
  <si>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</si>
  <si>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</si>
  <si>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</si>
  <si>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</si>
  <si>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</si>
  <si>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</si>
  <si>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</si>
  <si>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</si>
  <si>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</si>
  <si>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</si>
  <si>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</si>
  <si>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</si>
  <si>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</si>
  <si>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</si>
  <si>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</si>
  <si>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</si>
  <si>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</si>
  <si>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</si>
  <si>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</si>
  <si>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</si>
  <si>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</si>
  <si>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</si>
  <si>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</si>
  <si>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</si>
  <si>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</si>
  <si>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</si>
  <si>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</si>
  <si>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</si>
  <si>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</si>
  <si>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</si>
  <si>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</si>
  <si>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</si>
  <si>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</si>
  <si>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</si>
  <si>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</si>
  <si>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</si>
  <si>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</si>
  <si>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</si>
  <si>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</si>
  <si>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</si>
  <si>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</si>
  <si>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</si>
  <si>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</si>
  <si>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</si>
  <si>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</si>
  <si>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</si>
  <si>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</si>
  <si>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</si>
  <si>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</si>
  <si>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</si>
  <si>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</si>
  <si>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</si>
  <si>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</si>
  <si>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</si>
  <si>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</si>
  <si>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</si>
  <si>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</si>
  <si>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</si>
  <si>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</si>
  <si>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</si>
  <si>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</si>
  <si>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</si>
  <si>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</si>
  <si>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</si>
  <si>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</si>
  <si>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</si>
  <si>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</si>
  <si>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</si>
  <si>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</si>
  <si>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</si>
  <si>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</si>
  <si>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</si>
  <si>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</si>
  <si>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</si>
  <si>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</si>
  <si>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</si>
  <si>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</si>
  <si>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</si>
  <si>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</si>
  <si>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</si>
  <si>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</si>
  <si>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</si>
  <si>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</si>
  <si>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</si>
  <si>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</si>
  <si>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</si>
  <si>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</si>
  <si>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</si>
  <si>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</si>
  <si>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</si>
  <si>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</si>
  <si>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</si>
  <si>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</si>
  <si>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</si>
  <si>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</si>
  <si>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</si>
  <si>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</si>
  <si>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</si>
  <si>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</si>
  <si>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</si>
  <si>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</si>
  <si>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</si>
  <si>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</si>
  <si>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</si>
  <si>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</si>
  <si>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</si>
  <si>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</si>
  <si>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</si>
  <si>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</si>
  <si>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</si>
  <si>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</si>
  <si>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</si>
  <si>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</si>
  <si>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</si>
  <si>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</si>
  <si>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</si>
  <si>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</si>
  <si>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</si>
  <si>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</si>
  <si>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</si>
  <si>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</si>
  <si>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</si>
  <si>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</si>
  <si>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</si>
  <si>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</si>
  <si>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</si>
  <si>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</si>
  <si>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</si>
  <si>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</si>
  <si>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</si>
  <si>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</si>
  <si>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</si>
  <si>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</si>
  <si>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</si>
  <si>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</si>
  <si>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</si>
  <si>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</si>
  <si>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</si>
  <si>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</si>
  <si>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</si>
  <si>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</si>
  <si>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</si>
  <si>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</si>
  <si>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</si>
  <si>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</si>
  <si>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</si>
  <si>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</si>
  <si>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</si>
  <si>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</si>
  <si>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</si>
  <si>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</si>
  <si>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</si>
  <si>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</si>
  <si>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</si>
  <si>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</si>
  <si>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</si>
  <si>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</si>
  <si>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</si>
  <si>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</si>
  <si>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</si>
  <si>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</si>
  <si>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</si>
  <si>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</si>
  <si>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</si>
  <si>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</si>
  <si>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</si>
  <si>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</si>
  <si>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</si>
  <si>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</si>
  <si>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</si>
  <si>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</si>
  <si>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</si>
  <si>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</si>
  <si>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</si>
  <si>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</si>
  <si>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</si>
  <si>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</si>
  <si>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</si>
  <si>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</si>
  <si>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</si>
  <si>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</si>
  <si>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</si>
  <si>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</si>
  <si>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</si>
  <si>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</si>
  <si>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</si>
  <si>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</si>
  <si>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</si>
  <si>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</si>
  <si>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</si>
  <si>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</si>
  <si>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</si>
  <si>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</si>
  <si>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</si>
  <si>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</si>
  <si>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</si>
  <si>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</si>
  <si>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</si>
  <si>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</si>
  <si>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</si>
  <si>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</si>
  <si>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</si>
  <si>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</si>
  <si>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</si>
  <si>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</si>
  <si>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</si>
  <si>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</si>
  <si>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</si>
  <si>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</si>
  <si>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</si>
  <si>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</si>
  <si>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</si>
  <si>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</si>
  <si>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</si>
  <si>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</si>
  <si>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</si>
  <si>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</si>
  <si>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</si>
  <si>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</si>
  <si>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</si>
  <si>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</si>
  <si>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</si>
  <si>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</si>
  <si>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</si>
  <si>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</si>
  <si>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</si>
  <si>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</si>
  <si>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</si>
  <si>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</si>
  <si>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</si>
  <si>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</si>
  <si>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</si>
  <si>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</si>
  <si>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</si>
  <si>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</si>
  <si>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</si>
  <si>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</si>
  <si>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</si>
  <si>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</si>
  <si>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</si>
  <si>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</si>
  <si>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</si>
  <si>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</si>
  <si>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</si>
  <si>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</si>
  <si>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</si>
  <si>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</si>
  <si>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</si>
  <si>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</si>
  <si>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</si>
  <si>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</si>
  <si>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</si>
  <si>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</si>
  <si>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</si>
  <si>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</si>
  <si>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</si>
  <si>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</si>
  <si>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</si>
  <si>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</si>
  <si>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</si>
  <si>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</si>
  <si>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</si>
  <si>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</si>
  <si>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</si>
  <si>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</si>
  <si>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</si>
  <si>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</si>
  <si>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</si>
  <si>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</si>
  <si>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</si>
  <si>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</si>
  <si>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</si>
  <si>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</si>
  <si>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</si>
  <si>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</si>
  <si>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</si>
  <si>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</si>
  <si>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</si>
  <si>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</si>
  <si>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</si>
  <si>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</si>
  <si>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</si>
  <si>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</si>
  <si>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</si>
  <si>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</si>
  <si>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</si>
  <si>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</si>
  <si>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</si>
  <si>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</si>
  <si>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</si>
  <si>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</si>
  <si>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</si>
  <si>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</si>
  <si>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</si>
  <si>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</si>
  <si>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</si>
  <si>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</si>
  <si>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</si>
  <si>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</si>
  <si>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</si>
  <si>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</si>
  <si>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</si>
  <si>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</si>
  <si>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</si>
  <si>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</si>
  <si>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</si>
  <si>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</si>
  <si>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</si>
  <si>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</si>
  <si>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</si>
  <si>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</si>
  <si>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</si>
  <si>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</si>
  <si>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</si>
  <si>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</si>
  <si>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</si>
  <si>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</si>
  <si>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</si>
  <si>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</si>
  <si>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</si>
  <si>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</si>
  <si>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</si>
  <si>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</si>
  <si>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</si>
  <si>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</si>
  <si>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</si>
  <si>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</si>
  <si>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</si>
  <si>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</si>
  <si>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</si>
  <si>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</si>
  <si>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</si>
  <si>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</si>
  <si>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</si>
  <si>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</si>
  <si>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</si>
  <si>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</si>
  <si>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</si>
  <si>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</si>
  <si>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</si>
  <si>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</si>
  <si>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</si>
  <si>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</si>
  <si>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</si>
  <si>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</si>
  <si>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</si>
  <si>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</si>
  <si>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</si>
  <si>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</si>
  <si>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</si>
  <si>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</si>
  <si>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</si>
  <si>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</si>
  <si>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</si>
  <si>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</si>
  <si>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</si>
  <si>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</si>
  <si>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</si>
  <si>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</si>
  <si>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</si>
  <si>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</si>
  <si>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</si>
  <si>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</si>
  <si>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</si>
  <si>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</si>
  <si>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</si>
  <si>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</si>
  <si>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</si>
  <si>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</si>
  <si>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</si>
  <si>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</si>
  <si>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</si>
  <si>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</si>
  <si>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</si>
  <si>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</si>
  <si>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</si>
  <si>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</si>
  <si>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</si>
  <si>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</si>
  <si>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</si>
  <si>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</si>
  <si>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</si>
  <si>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</si>
  <si>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</si>
  <si>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</si>
  <si>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</si>
  <si>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</si>
  <si>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</si>
  <si>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</si>
  <si>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</si>
  <si>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</si>
  <si>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</si>
  <si>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</si>
  <si>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</si>
  <si>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</si>
  <si>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</si>
  <si>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</si>
  <si>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</si>
  <si>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</si>
  <si>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</si>
  <si>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</si>
  <si>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</si>
  <si>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</si>
  <si>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</si>
  <si>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</si>
  <si>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</si>
  <si>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</si>
  <si>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</si>
  <si>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</si>
  <si>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</si>
  <si>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</si>
  <si>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</si>
  <si>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</si>
  <si>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</si>
  <si>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</si>
  <si>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</si>
  <si>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</si>
  <si>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</si>
  <si>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</si>
  <si>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</si>
  <si>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</si>
  <si>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</si>
  <si>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</si>
  <si>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</si>
  <si>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</si>
  <si>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</si>
  <si>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</si>
  <si>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</si>
  <si>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</si>
  <si>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</si>
  <si>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</si>
  <si>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</si>
  <si>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</si>
  <si>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</si>
  <si>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</si>
  <si>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</si>
  <si>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</si>
  <si>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</si>
  <si>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</si>
  <si>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</si>
  <si>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</si>
  <si>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</si>
  <si>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</si>
  <si>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</si>
  <si>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</si>
  <si>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</si>
  <si>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</si>
  <si>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</si>
  <si>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</si>
  <si>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</si>
  <si>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</si>
  <si>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</si>
  <si>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</si>
  <si>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</si>
  <si>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</si>
  <si>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</si>
  <si>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</si>
  <si>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</si>
  <si>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</si>
  <si>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</si>
  <si>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</si>
  <si>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</si>
  <si>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</si>
  <si>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</si>
  <si>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</si>
  <si>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</si>
  <si>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</si>
  <si>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</si>
  <si>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</si>
  <si>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</si>
  <si>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</si>
  <si>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</si>
  <si>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</si>
  <si>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</si>
  <si>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</si>
  <si>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</si>
  <si>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</si>
  <si>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</si>
  <si>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</si>
  <si>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</si>
  <si>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</si>
  <si>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</si>
  <si>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</si>
  <si>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</si>
  <si>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</si>
  <si>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</si>
  <si>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</si>
  <si>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</si>
  <si>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</si>
  <si>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</si>
  <si>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</si>
  <si>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</si>
  <si>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</si>
  <si>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</si>
  <si>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</si>
  <si>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</si>
  <si>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</si>
  <si>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</si>
  <si>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</si>
  <si>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</si>
  <si>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</si>
  <si>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</si>
  <si>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</si>
  <si>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</si>
  <si>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</si>
  <si>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</si>
  <si>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</si>
  <si>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</si>
  <si>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</si>
  <si>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</si>
  <si>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</si>
  <si>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</si>
  <si>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</si>
  <si>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</si>
  <si>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</si>
  <si>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</si>
  <si>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</si>
  <si>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</si>
  <si>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</si>
  <si>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</si>
  <si>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</si>
  <si>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</si>
  <si>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</si>
  <si>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</si>
  <si>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</si>
  <si>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</si>
  <si>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</si>
  <si>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</si>
  <si>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</si>
  <si>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</si>
  <si>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</si>
  <si>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</si>
  <si>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</si>
  <si>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</si>
  <si>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</si>
  <si>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</si>
  <si>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</si>
  <si>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</si>
  <si>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</si>
  <si>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</si>
  <si>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</si>
  <si>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</si>
  <si>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</si>
  <si>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</si>
  <si>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</si>
  <si>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</si>
  <si>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</si>
  <si>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</si>
  <si>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</si>
  <si>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</si>
  <si>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</si>
  <si>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</si>
  <si>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</si>
  <si>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</si>
  <si>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</si>
  <si>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</si>
  <si>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</si>
  <si>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</si>
  <si>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</si>
  <si>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</si>
  <si>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</si>
  <si>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</si>
  <si>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</si>
  <si>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</si>
  <si>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</si>
  <si>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</si>
  <si>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</si>
  <si>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</si>
  <si>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</si>
  <si>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</si>
  <si>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</si>
  <si>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</si>
  <si>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</si>
  <si>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</si>
  <si>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</si>
  <si>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</si>
  <si>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</si>
  <si>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</si>
  <si>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</si>
  <si>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</si>
  <si>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</si>
  <si>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</si>
  <si>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</si>
  <si>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</si>
  <si>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</si>
  <si>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</si>
  <si>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</si>
  <si>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</si>
  <si>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</si>
  <si>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</si>
  <si>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</si>
  <si>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</si>
  <si>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</si>
  <si>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</si>
  <si>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</si>
  <si>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</si>
  <si>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</si>
  <si>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</si>
  <si>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</si>
  <si>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</si>
  <si>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</si>
  <si>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</si>
  <si>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</si>
  <si>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</si>
  <si>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</si>
  <si>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</si>
  <si>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</si>
  <si>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</si>
  <si>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</si>
  <si>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</si>
  <si>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</si>
  <si>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</si>
  <si>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</si>
  <si>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</si>
  <si>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</si>
  <si>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</si>
  <si>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</si>
  <si>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</si>
  <si>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</si>
  <si>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</si>
  <si>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</si>
  <si>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</si>
  <si>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</si>
  <si>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</si>
  <si>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</si>
  <si>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</si>
  <si>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</si>
  <si>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</si>
  <si>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</si>
  <si>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</si>
  <si>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</si>
  <si>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</si>
  <si>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</si>
  <si>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</si>
  <si>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</si>
  <si>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</si>
  <si>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</si>
  <si>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</si>
  <si>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</si>
  <si>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</si>
  <si>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</si>
  <si>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</si>
  <si>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</si>
  <si>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</si>
  <si>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</si>
  <si>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</si>
  <si>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</si>
  <si>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</si>
  <si>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</si>
  <si>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</si>
  <si>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</si>
  <si>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</si>
  <si>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</si>
  <si>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</si>
  <si>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</si>
  <si>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</si>
  <si>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</si>
  <si>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</si>
  <si>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</si>
  <si>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</si>
  <si>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</si>
  <si>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</si>
  <si>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</si>
  <si>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</si>
  <si>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</si>
  <si>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</si>
  <si>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</si>
  <si>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</si>
  <si>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</si>
  <si>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</si>
  <si>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</si>
  <si>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</si>
  <si>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</si>
  <si>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</si>
  <si>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</si>
  <si>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</si>
  <si>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</si>
  <si>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</si>
  <si>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</si>
  <si>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</si>
  <si>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</si>
  <si>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</si>
  <si>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</si>
  <si>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</si>
  <si>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</si>
  <si>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</si>
  <si>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</si>
  <si>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</si>
  <si>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</si>
  <si>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</si>
  <si>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</si>
  <si>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</si>
  <si>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</si>
  <si>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</si>
  <si>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</si>
  <si>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</si>
  <si>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</si>
  <si>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</si>
  <si>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</si>
  <si>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</si>
  <si>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</si>
  <si>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</si>
  <si>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</si>
  <si>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</si>
  <si>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</si>
  <si>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</si>
  <si>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</si>
  <si>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</si>
  <si>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</si>
  <si>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</si>
  <si>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</si>
  <si>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</si>
  <si>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</si>
  <si>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</si>
  <si>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</si>
  <si>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</si>
  <si>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</si>
  <si>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</si>
  <si>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</si>
  <si>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</si>
  <si>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</si>
  <si>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</si>
  <si>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</si>
  <si>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</si>
  <si>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</si>
  <si>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</si>
  <si>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</si>
  <si>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</si>
  <si>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</si>
  <si>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</si>
  <si>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</si>
  <si>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</si>
  <si>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</si>
  <si>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</si>
  <si>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</si>
  <si>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</si>
  <si>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</si>
  <si>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</si>
  <si>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</si>
  <si>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</si>
  <si>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</si>
  <si>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</si>
  <si>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</si>
  <si>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</si>
  <si>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</si>
  <si>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</si>
  <si>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</si>
  <si>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</si>
  <si>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</si>
  <si>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</si>
  <si>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</si>
  <si>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</si>
  <si>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</si>
  <si>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</si>
  <si>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</si>
  <si>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</si>
  <si>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</si>
  <si>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</si>
  <si>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</si>
  <si>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</si>
  <si>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</si>
  <si>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</si>
  <si>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</si>
  <si>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</si>
  <si>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</si>
  <si>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</si>
  <si>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</si>
  <si>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</si>
  <si>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</si>
  <si>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</si>
  <si>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</si>
  <si>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</si>
  <si>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</si>
  <si>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</si>
  <si>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</si>
  <si>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</si>
  <si>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</si>
  <si>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</si>
  <si>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</si>
  <si>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</si>
  <si>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</si>
  <si>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</si>
  <si>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</si>
  <si>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</si>
  <si>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</si>
  <si>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</si>
  <si>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</si>
  <si>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</si>
  <si>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</si>
  <si>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</si>
  <si>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</si>
  <si>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</si>
  <si>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</si>
  <si>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</si>
  <si>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</si>
  <si>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</si>
  <si>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</si>
  <si>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</si>
  <si>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</si>
  <si>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</si>
  <si>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</si>
  <si>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</si>
  <si>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</si>
  <si>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</si>
  <si>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</si>
  <si>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</si>
  <si>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</si>
  <si>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</si>
  <si>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</si>
  <si>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</si>
  <si>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</si>
  <si>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</si>
  <si>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</si>
  <si>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</si>
  <si>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</si>
  <si>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</si>
  <si>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</si>
  <si>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</si>
  <si>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</si>
  <si>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</si>
  <si>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</si>
  <si>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</si>
  <si>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</si>
  <si>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</si>
  <si>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</si>
  <si>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</si>
  <si>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</si>
  <si>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</si>
  <si>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</si>
  <si>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</si>
  <si>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</si>
  <si>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</si>
  <si>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</si>
  <si>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</si>
  <si>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</si>
  <si>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</si>
  <si>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</si>
  <si>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</si>
  <si>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</si>
  <si>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</si>
  <si>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</si>
  <si>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</si>
  <si>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</si>
  <si>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</si>
  <si>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</si>
  <si>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</si>
  <si>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</si>
  <si>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</si>
  <si>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</si>
  <si>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</si>
  <si>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</si>
  <si>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</si>
  <si>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</si>
  <si>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</si>
  <si>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</si>
  <si>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</si>
  <si>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</si>
  <si>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</si>
  <si>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</si>
  <si>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</si>
  <si>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</si>
  <si>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</si>
  <si>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</si>
  <si>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</si>
  <si>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</si>
  <si>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</si>
  <si>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</si>
  <si>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</si>
  <si>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</si>
  <si>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</si>
  <si>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</si>
  <si>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</si>
  <si>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</si>
  <si>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</si>
  <si>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</si>
  <si>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</si>
  <si>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</si>
  <si>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</si>
  <si>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</si>
  <si>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</si>
  <si>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</si>
  <si>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</si>
  <si>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</si>
  <si>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</si>
  <si>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</si>
  <si>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</si>
  <si>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</si>
  <si>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</si>
  <si>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</si>
  <si>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</si>
  <si>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</si>
  <si>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</si>
  <si>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</si>
  <si>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</si>
  <si>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</si>
  <si>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</si>
  <si>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</si>
  <si>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</si>
  <si>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</si>
  <si>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</si>
  <si>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</si>
  <si>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</si>
  <si>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</si>
  <si>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</si>
  <si>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</si>
  <si>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</si>
  <si>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</si>
  <si>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</si>
  <si>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</si>
  <si>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</si>
  <si>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</si>
  <si>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</si>
  <si>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</si>
  <si>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</si>
  <si>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</si>
  <si>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</si>
  <si>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</si>
  <si>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</si>
  <si>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</si>
  <si>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</si>
  <si>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</si>
  <si>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</si>
  <si>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</si>
  <si>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</si>
  <si>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</si>
  <si>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</si>
  <si>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</si>
  <si>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</si>
  <si>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</si>
  <si>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</si>
  <si>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</si>
  <si>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</si>
  <si>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</si>
  <si>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</si>
  <si>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</si>
  <si>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</si>
  <si>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</si>
  <si>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</si>
  <si>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</si>
  <si>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</si>
  <si>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</si>
  <si>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</si>
  <si>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</si>
  <si>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</si>
  <si>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</si>
  <si>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</si>
  <si>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</si>
  <si>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</si>
  <si>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</si>
  <si>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</si>
  <si>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</si>
  <si>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</si>
  <si>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</si>
  <si>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</si>
  <si>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</si>
  <si>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</si>
  <si>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</si>
  <si>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</si>
  <si>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</si>
  <si>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</si>
  <si>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</si>
  <si>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</si>
  <si>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</si>
  <si>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</si>
  <si>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</si>
  <si>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</si>
  <si>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</si>
  <si>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</si>
  <si>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</si>
  <si>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</si>
  <si>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</si>
  <si>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</si>
  <si>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</si>
  <si>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</si>
  <si>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</si>
  <si>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</si>
  <si>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</si>
  <si>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</si>
  <si>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</si>
  <si>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</si>
  <si>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</si>
  <si>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</si>
  <si>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</si>
  <si>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</si>
  <si>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</si>
  <si>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</si>
  <si>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</si>
  <si>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</si>
  <si>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</si>
  <si>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</si>
  <si>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</si>
  <si>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</si>
  <si>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</si>
  <si>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</si>
  <si>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</si>
  <si>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</si>
  <si>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</si>
  <si>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</si>
  <si>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</si>
  <si>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</si>
  <si>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</si>
  <si>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</si>
  <si>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</si>
  <si>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</si>
  <si>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</si>
  <si>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</si>
  <si>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</si>
  <si>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</si>
  <si>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</si>
  <si>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</si>
  <si>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</si>
  <si>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</si>
  <si>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</si>
  <si>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</si>
  <si>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</si>
  <si>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</si>
  <si>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</si>
  <si>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</si>
  <si>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</si>
  <si>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</si>
  <si>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</si>
  <si>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</si>
  <si>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</si>
  <si>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</si>
  <si>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</si>
  <si>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</si>
  <si>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</si>
  <si>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</si>
  <si>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</si>
  <si>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</si>
  <si>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</si>
  <si>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</si>
  <si>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</si>
  <si>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</si>
  <si>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</si>
  <si>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</si>
  <si>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</si>
  <si>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</si>
  <si>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</si>
  <si>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</si>
  <si>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</si>
  <si>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</si>
  <si>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</si>
  <si>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</si>
  <si>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</si>
  <si>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</si>
  <si>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</si>
  <si>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</si>
  <si>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</si>
  <si>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</si>
  <si>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</si>
  <si>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</si>
  <si>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</si>
  <si>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</si>
  <si>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</si>
  <si>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</si>
  <si>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</si>
  <si>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</si>
  <si>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</si>
  <si>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</si>
  <si>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</si>
  <si>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</si>
  <si>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</si>
  <si>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</si>
  <si>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</si>
  <si>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</si>
  <si>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</si>
  <si>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</si>
  <si>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</si>
  <si>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</si>
  <si>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</si>
  <si>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</si>
  <si>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</si>
  <si>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</si>
  <si>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</si>
  <si>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</si>
  <si>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</si>
  <si>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</si>
  <si>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</si>
  <si>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</si>
  <si>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</si>
  <si>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</si>
  <si>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</si>
  <si>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</si>
  <si>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</si>
  <si>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</si>
  <si>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</si>
  <si>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</si>
  <si>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</si>
  <si>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</si>
  <si>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</si>
  <si>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</si>
  <si>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</si>
  <si>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</si>
  <si>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</si>
  <si>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</si>
  <si>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</si>
  <si>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</si>
  <si>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</si>
  <si>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</si>
  <si>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</si>
  <si>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</si>
  <si>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</si>
  <si>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</si>
  <si>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</si>
  <si>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</si>
  <si>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</si>
  <si>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</si>
  <si>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</si>
  <si>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</si>
  <si>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</si>
  <si>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</si>
  <si>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</si>
  <si>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</si>
  <si>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</si>
  <si>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</si>
  <si>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</si>
  <si>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</si>
  <si>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</si>
  <si>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</si>
  <si>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</si>
  <si>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</si>
  <si>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</si>
  <si>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</si>
  <si>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</si>
  <si>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</si>
  <si>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</si>
  <si>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</si>
  <si>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</si>
  <si>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</si>
  <si>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</si>
  <si>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</si>
  <si>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</si>
  <si>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</si>
  <si>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</si>
  <si>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</si>
  <si>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</si>
  <si>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</si>
  <si>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</si>
  <si>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</si>
  <si>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</si>
  <si>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</si>
  <si>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</si>
  <si>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</si>
  <si>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</si>
  <si>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</si>
  <si>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</si>
  <si>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</si>
  <si>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</si>
  <si>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</si>
  <si>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</si>
  <si>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</si>
  <si>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</si>
  <si>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</si>
  <si>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</si>
  <si>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</si>
  <si>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</si>
  <si>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</si>
  <si>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</si>
  <si>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</si>
  <si>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</si>
  <si>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</si>
  <si>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</si>
  <si>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</si>
  <si>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</si>
  <si>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</si>
  <si>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</si>
  <si>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</si>
  <si>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</si>
  <si>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</si>
  <si>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</si>
  <si>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</si>
  <si>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</si>
  <si>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</si>
  <si>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</si>
  <si>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</si>
  <si>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</si>
  <si>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</si>
  <si>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</si>
  <si>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</si>
  <si>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</si>
  <si>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</si>
  <si>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</si>
  <si>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</si>
  <si>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</si>
  <si>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</si>
  <si>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</si>
  <si>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</si>
  <si>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</si>
  <si>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</si>
  <si>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</si>
  <si>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</si>
  <si>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</si>
  <si>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</si>
  <si>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</si>
  <si>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</si>
  <si>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</si>
  <si>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</si>
  <si>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</si>
  <si>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</si>
  <si>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</si>
  <si>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</si>
  <si>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</si>
  <si>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</si>
  <si>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</si>
  <si>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</si>
  <si>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</si>
  <si>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</si>
  <si>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</si>
  <si>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</si>
  <si>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</si>
  <si>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</si>
  <si>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</si>
  <si>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</si>
  <si>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</si>
  <si>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</si>
  <si>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</si>
  <si>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</si>
  <si>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</si>
  <si>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</si>
  <si>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</si>
  <si>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</si>
  <si>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</si>
  <si>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</si>
  <si>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</si>
  <si>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</si>
  <si>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</si>
  <si>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</si>
  <si>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</si>
  <si>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</si>
  <si>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</si>
  <si>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</si>
  <si>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</si>
  <si>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</si>
  <si>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</si>
  <si>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</si>
  <si>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</si>
  <si>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</si>
  <si>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</si>
  <si>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</si>
  <si>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</si>
  <si>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</si>
  <si>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</si>
  <si>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</si>
  <si>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</si>
  <si>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</si>
  <si>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</si>
  <si>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</si>
  <si>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</si>
  <si>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</si>
  <si>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</si>
  <si>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</si>
  <si>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</si>
  <si>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</si>
  <si>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</si>
  <si>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</si>
  <si>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</si>
  <si>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</si>
  <si>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</si>
  <si>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</si>
  <si>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</si>
  <si>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</si>
  <si>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</si>
  <si>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</si>
  <si>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</si>
  <si>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</si>
  <si>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</si>
  <si>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</si>
  <si>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</si>
  <si>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</si>
  <si>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</si>
  <si>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</si>
  <si>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</si>
  <si>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</si>
  <si>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</si>
  <si>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</si>
  <si>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</si>
  <si>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</si>
  <si>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</si>
  <si>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</si>
  <si>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</si>
  <si>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</si>
  <si>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</si>
  <si>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</si>
  <si>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</si>
  <si>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</si>
  <si>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</si>
  <si>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</si>
  <si>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</si>
  <si>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</si>
  <si>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</si>
  <si>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</si>
  <si>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</si>
  <si>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</si>
  <si>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</si>
  <si>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</si>
  <si>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</si>
  <si>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</si>
  <si>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</si>
  <si>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</si>
  <si>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</si>
  <si>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</si>
  <si>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</si>
  <si>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</si>
  <si>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</si>
  <si>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</si>
  <si>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</si>
  <si>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</si>
  <si>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</si>
  <si>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</si>
  <si>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</si>
  <si>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</si>
  <si>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</si>
  <si>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</si>
  <si>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</si>
  <si>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</si>
  <si>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</si>
  <si>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</si>
  <si>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</si>
  <si>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</si>
  <si>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</si>
  <si>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</si>
  <si>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</si>
  <si>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</si>
  <si>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</si>
  <si>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</si>
  <si>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</si>
  <si>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</si>
  <si>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</si>
  <si>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</si>
  <si>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</si>
  <si>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</si>
  <si>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</si>
  <si>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</si>
  <si>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</si>
  <si>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</si>
  <si>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</si>
  <si>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</si>
  <si>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</si>
  <si>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</si>
  <si>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</si>
  <si>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</si>
  <si>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</si>
  <si>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</si>
  <si>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</si>
  <si>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</si>
  <si>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</si>
  <si>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</si>
  <si>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</si>
  <si>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</si>
  <si>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</si>
  <si>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</si>
  <si>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</si>
  <si>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</si>
  <si>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</si>
  <si>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</si>
  <si>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</si>
  <si>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</si>
  <si>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</si>
  <si>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</si>
  <si>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</si>
  <si>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</si>
  <si>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</si>
  <si>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</si>
  <si>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</si>
  <si>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</si>
  <si>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</si>
  <si>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</si>
  <si>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</si>
  <si>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</si>
  <si>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</si>
  <si>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</si>
  <si>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</si>
  <si>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</si>
  <si>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</si>
  <si>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</si>
  <si>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</si>
  <si>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</si>
  <si>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</si>
  <si>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</si>
  <si>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</si>
  <si>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</si>
  <si>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</si>
  <si>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</si>
  <si>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</si>
  <si>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</si>
  <si>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</si>
  <si>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</si>
  <si>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</si>
  <si>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</si>
  <si>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</si>
  <si>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</si>
  <si>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</si>
  <si>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</si>
  <si>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</si>
  <si>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</si>
  <si>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</si>
  <si>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</si>
  <si>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</si>
  <si>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</si>
  <si>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</si>
  <si>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</si>
  <si>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</si>
  <si>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</si>
  <si>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</si>
  <si>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</si>
  <si>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</si>
  <si>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</si>
  <si>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</si>
  <si>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</si>
  <si>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</si>
  <si>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</si>
  <si>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</si>
  <si>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</si>
  <si>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</si>
  <si>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</si>
  <si>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</si>
  <si>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</si>
  <si>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</si>
  <si>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</si>
  <si>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</si>
  <si>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</si>
  <si>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</si>
  <si>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</si>
  <si>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</si>
  <si>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</si>
  <si>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</si>
  <si>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</si>
  <si>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</si>
  <si>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</si>
  <si>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</si>
  <si>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</si>
  <si>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</si>
  <si>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</si>
  <si>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</si>
  <si>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</si>
  <si>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</si>
  <si>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</si>
  <si>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</si>
  <si>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</si>
  <si>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</si>
  <si>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</si>
  <si>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</si>
  <si>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</si>
  <si>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</si>
  <si>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</si>
  <si>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</si>
  <si>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</si>
  <si>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</si>
  <si>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</si>
  <si>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</si>
  <si>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</si>
  <si>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</si>
  <si>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</si>
  <si>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</si>
  <si>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</si>
  <si>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</si>
  <si>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</si>
  <si>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</si>
  <si>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</si>
  <si>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</si>
  <si>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</si>
  <si>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</si>
  <si>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</si>
  <si>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</si>
  <si>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</si>
  <si>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</si>
  <si>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</si>
  <si>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</si>
  <si>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</si>
  <si>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</si>
  <si>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</si>
  <si>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</si>
  <si>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</si>
  <si>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</si>
  <si>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</si>
  <si>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</si>
  <si>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</si>
  <si>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</si>
  <si>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</si>
  <si>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</si>
  <si>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</si>
  <si>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</si>
  <si>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</si>
  <si>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</si>
  <si>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</si>
  <si>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</si>
  <si>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</si>
  <si>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</si>
  <si>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</si>
  <si>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</si>
  <si>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</si>
  <si>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</si>
  <si>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</si>
  <si>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</si>
  <si>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</si>
  <si>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</si>
  <si>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</si>
  <si>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</si>
  <si>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</si>
  <si>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</si>
  <si>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</si>
  <si>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</si>
  <si>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</si>
  <si>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</si>
  <si>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</si>
  <si>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</si>
  <si>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</si>
  <si>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</si>
  <si>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</si>
  <si>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</si>
  <si>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</si>
  <si>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</si>
  <si>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</si>
  <si>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</si>
  <si>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</si>
  <si>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</si>
  <si>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</si>
  <si>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</si>
  <si>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</si>
  <si>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</si>
  <si>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</si>
  <si>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</si>
  <si>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</si>
  <si>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</si>
  <si>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</si>
  <si>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</si>
  <si>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</si>
  <si>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</si>
  <si>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</si>
  <si>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</si>
  <si>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</si>
  <si>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</si>
  <si>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</si>
  <si>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</si>
  <si>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</si>
  <si>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</si>
  <si>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</si>
  <si>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</si>
  <si>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</si>
  <si>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</si>
  <si>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</si>
  <si>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</si>
  <si>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</si>
  <si>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</si>
  <si>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</si>
  <si>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</si>
  <si>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</si>
  <si>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</si>
  <si>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</si>
  <si>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</si>
  <si>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</si>
  <si>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</si>
  <si>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</si>
  <si>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</si>
  <si>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</si>
  <si>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</si>
  <si>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</si>
  <si>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</si>
  <si>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</si>
  <si>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</si>
  <si>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</si>
  <si>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</si>
  <si>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</si>
  <si>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</si>
  <si>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</si>
  <si>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</si>
  <si>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</si>
  <si>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</si>
  <si>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</si>
  <si>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</si>
  <si>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</si>
  <si>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</si>
  <si>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</si>
  <si>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</si>
  <si>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</si>
  <si>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</si>
  <si>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</si>
  <si>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</si>
  <si>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</si>
  <si>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</si>
  <si>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</si>
  <si>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</si>
  <si>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</si>
  <si>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</si>
  <si>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</si>
  <si>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</si>
  <si>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</si>
  <si>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</si>
  <si>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</si>
  <si>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</si>
  <si>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</si>
  <si>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</si>
  <si>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</si>
  <si>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</si>
  <si>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</si>
  <si>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</si>
  <si>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</si>
  <si>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</si>
  <si>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</si>
  <si>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</si>
  <si>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</si>
  <si>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</si>
  <si>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</si>
  <si>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</si>
  <si>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</si>
  <si>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</si>
  <si>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</si>
  <si>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</si>
  <si>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</si>
  <si>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</si>
  <si>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</si>
  <si>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</si>
  <si>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</si>
  <si>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</si>
  <si>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</si>
  <si>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</si>
  <si>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</si>
  <si>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</si>
  <si>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</si>
  <si>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</si>
  <si>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</si>
  <si>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</si>
  <si>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</si>
  <si>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</si>
  <si>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</si>
  <si>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</si>
  <si>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</si>
  <si>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</si>
  <si>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</si>
  <si>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</si>
  <si>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</si>
  <si>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</si>
  <si>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</si>
  <si>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</si>
  <si>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</si>
  <si>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</si>
  <si>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</si>
  <si>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</si>
  <si>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</si>
  <si>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</si>
  <si>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</si>
  <si>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</si>
  <si>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</si>
  <si>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</si>
  <si>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</si>
  <si>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</si>
  <si>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</si>
  <si>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</si>
  <si>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</si>
  <si>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</si>
  <si>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</si>
  <si>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</si>
  <si>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</si>
  <si>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</si>
  <si>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</si>
  <si>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</si>
  <si>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</si>
  <si>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</si>
  <si>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</si>
  <si>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</si>
  <si>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</si>
  <si>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</si>
  <si>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</si>
  <si>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</si>
  <si>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</si>
  <si>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</si>
  <si>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</si>
  <si>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</si>
  <si>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</si>
  <si>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</si>
  <si>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</si>
  <si>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</si>
  <si>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</si>
  <si>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</si>
  <si>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</si>
  <si>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</si>
  <si>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</si>
  <si>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</si>
  <si>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</si>
  <si>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</si>
  <si>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</si>
  <si>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</si>
  <si>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</si>
  <si>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</si>
  <si>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</si>
  <si>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</si>
  <si>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</si>
  <si>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</si>
  <si>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</si>
  <si>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</si>
  <si>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</si>
  <si>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</si>
  <si>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</si>
  <si>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</si>
  <si>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</si>
  <si>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</si>
  <si>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</si>
  <si>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</si>
  <si>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</si>
  <si>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</si>
  <si>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</si>
  <si>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</si>
  <si>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</si>
  <si>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</si>
  <si>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</si>
  <si>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</si>
  <si>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</si>
  <si>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</si>
  <si>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</si>
  <si>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</si>
  <si>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</si>
  <si>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</si>
  <si>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</si>
  <si>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</si>
  <si>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</si>
  <si>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</si>
  <si>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</si>
  <si>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</si>
  <si>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</si>
  <si>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</si>
  <si>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</si>
  <si>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</si>
  <si>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</si>
  <si>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</si>
  <si>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</si>
  <si>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</si>
  <si>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</si>
  <si>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</si>
  <si>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</si>
  <si>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</si>
  <si>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</si>
  <si>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</si>
  <si>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</si>
  <si>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</si>
  <si>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</si>
  <si>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</si>
  <si>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</si>
  <si>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</si>
  <si>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</si>
  <si>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</si>
  <si>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</si>
  <si>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</si>
  <si>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</si>
  <si>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</si>
  <si>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</si>
  <si>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</si>
  <si>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</si>
  <si>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</si>
  <si>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</si>
  <si>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</si>
  <si>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</si>
  <si>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</si>
  <si>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</si>
  <si>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</si>
  <si>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</si>
  <si>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</si>
  <si>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</si>
  <si>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</si>
  <si>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</si>
  <si>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</si>
  <si>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</si>
  <si>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</si>
  <si>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</si>
  <si>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</si>
  <si>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</si>
  <si>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</si>
  <si>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</si>
  <si>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</si>
  <si>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</si>
  <si>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</si>
  <si>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</si>
  <si>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</si>
  <si>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</si>
  <si>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</si>
  <si>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</si>
  <si>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</si>
  <si>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</si>
  <si>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</si>
  <si>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</si>
  <si>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</si>
  <si>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</si>
  <si>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</si>
  <si>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</si>
  <si>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</si>
  <si>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</si>
  <si>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</si>
  <si>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</si>
  <si>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</si>
  <si>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</si>
  <si>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</si>
  <si>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</si>
  <si>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</si>
  <si>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</si>
  <si>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</si>
  <si>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</si>
  <si>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</si>
  <si>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</si>
  <si>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</si>
  <si>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</si>
  <si>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</si>
  <si>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</si>
  <si>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</si>
  <si>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</si>
  <si>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</si>
  <si>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</si>
  <si>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</si>
  <si>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</si>
  <si>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</si>
  <si>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</si>
  <si>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</si>
  <si>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</si>
  <si>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</si>
  <si>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</si>
  <si>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</si>
  <si>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</si>
  <si>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</si>
  <si>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</si>
  <si>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</si>
  <si>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</si>
  <si>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</si>
  <si>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</si>
  <si>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</si>
  <si>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</si>
  <si>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</si>
  <si>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</si>
  <si>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</si>
  <si>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</si>
  <si>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</si>
  <si>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</si>
  <si>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</si>
  <si>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</si>
  <si>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</si>
  <si>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</si>
  <si>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</si>
  <si>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</si>
  <si>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</si>
  <si>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</si>
  <si>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</si>
  <si>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</si>
  <si>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</si>
  <si>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</si>
  <si>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</si>
  <si>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</si>
  <si>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</si>
  <si>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</si>
  <si>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</si>
  <si>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</si>
  <si>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</si>
  <si>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</si>
  <si>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</si>
  <si>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</si>
  <si>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</si>
  <si>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</si>
  <si>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</si>
  <si>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</si>
  <si>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</si>
  <si>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</si>
  <si>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</si>
  <si>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</si>
  <si>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</si>
  <si>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</si>
  <si>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</si>
  <si>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</si>
  <si>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</si>
  <si>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</si>
  <si>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</si>
  <si>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</si>
  <si>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</si>
  <si>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</si>
  <si>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</si>
  <si>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</si>
  <si>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</si>
  <si>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</si>
  <si>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</si>
  <si>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</si>
  <si>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</si>
  <si>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</si>
  <si>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</si>
  <si>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</si>
  <si>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</si>
  <si>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</si>
  <si>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</si>
  <si>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</si>
  <si>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</si>
  <si>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</si>
  <si>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</si>
  <si>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</si>
  <si>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</si>
  <si>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</si>
  <si>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</si>
  <si>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</si>
  <si>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</si>
  <si>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</si>
  <si>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</si>
  <si>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</si>
  <si>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</si>
  <si>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</si>
  <si>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</si>
  <si>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</si>
  <si>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</si>
  <si>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</si>
  <si>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</si>
  <si>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</si>
  <si>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</si>
  <si>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</si>
  <si>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</si>
  <si>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</si>
  <si>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</si>
  <si>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</si>
  <si>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</si>
  <si>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</si>
  <si>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</si>
  <si>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</si>
  <si>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</si>
  <si>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</si>
  <si>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</si>
  <si>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</si>
  <si>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</si>
  <si>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</si>
  <si>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</si>
  <si>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</si>
  <si>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</si>
  <si>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</si>
  <si>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</si>
  <si>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</si>
  <si>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</si>
  <si>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</si>
  <si>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</si>
  <si>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</si>
  <si>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</si>
  <si>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</si>
  <si>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</si>
  <si>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</si>
  <si>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</si>
  <si>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</si>
  <si>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</si>
  <si>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</si>
  <si>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</si>
  <si>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</si>
  <si>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</si>
  <si>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</si>
  <si>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</si>
  <si>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</si>
  <si>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</si>
  <si>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</si>
  <si>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</si>
  <si>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</si>
  <si>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</si>
  <si>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</si>
  <si>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</si>
  <si>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</si>
  <si>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</si>
  <si>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</si>
  <si>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</si>
  <si>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</si>
  <si>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</si>
  <si>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</si>
  <si>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</si>
  <si>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</si>
  <si>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</si>
  <si>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</si>
  <si>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</si>
  <si>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</si>
  <si>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</si>
  <si>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</si>
  <si>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</si>
  <si>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</si>
  <si>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</si>
  <si>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</si>
  <si>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</si>
  <si>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</si>
  <si>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</si>
  <si>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</si>
  <si>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</si>
  <si>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</si>
  <si>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</si>
  <si>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</si>
  <si>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</si>
  <si>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</si>
  <si>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</si>
  <si>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</si>
  <si>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</si>
  <si>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</si>
  <si>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</si>
  <si>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</si>
  <si>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</si>
  <si>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</si>
  <si>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</si>
  <si>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</si>
  <si>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</si>
  <si>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</si>
  <si>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</si>
  <si>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</si>
  <si>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</si>
  <si>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</si>
  <si>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</si>
  <si>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</si>
  <si>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</si>
  <si>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</si>
  <si>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</si>
  <si>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</si>
  <si>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</si>
  <si>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</si>
  <si>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</si>
  <si>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</si>
  <si>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</si>
  <si>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</si>
  <si>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</si>
  <si>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</si>
  <si>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</si>
  <si>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</si>
  <si>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</si>
  <si>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</si>
  <si>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</si>
  <si>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</si>
  <si>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</si>
  <si>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</si>
  <si>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</si>
  <si>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</si>
  <si>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</si>
  <si>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</si>
  <si>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</si>
  <si>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</si>
  <si>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</si>
  <si>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</si>
  <si>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</si>
  <si>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</si>
  <si>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</si>
  <si>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</si>
  <si>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</si>
  <si>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</si>
  <si>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</si>
  <si>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</si>
  <si>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</si>
  <si>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</si>
  <si>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</si>
  <si>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</si>
  <si>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</si>
  <si>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</si>
  <si>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</si>
  <si>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</si>
  <si>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</si>
  <si>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</si>
  <si>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</si>
  <si>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</si>
  <si>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</si>
  <si>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</si>
  <si>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</si>
  <si>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</si>
  <si>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</si>
  <si>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</si>
  <si>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</si>
  <si>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</si>
  <si>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</si>
  <si>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</si>
  <si>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</si>
  <si>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</si>
  <si>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</si>
  <si>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</si>
  <si>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</si>
  <si>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</si>
  <si>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</si>
  <si>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</si>
  <si>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</si>
  <si>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</si>
  <si>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</si>
  <si>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</si>
  <si>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</si>
  <si>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</si>
  <si>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</si>
  <si>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</si>
  <si>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</si>
  <si>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</si>
  <si>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</si>
  <si>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</si>
  <si>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</si>
  <si>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</si>
  <si>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</si>
  <si>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</si>
  <si>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</si>
  <si>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</si>
  <si>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</si>
  <si>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</si>
  <si>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</si>
  <si>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</si>
  <si>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</si>
  <si>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</si>
  <si>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</si>
  <si>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</si>
  <si>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</si>
  <si>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</si>
  <si>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</si>
  <si>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</si>
  <si>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</si>
  <si>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</si>
  <si>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</si>
  <si>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</si>
  <si>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</si>
  <si>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</si>
  <si>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</si>
  <si>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</si>
  <si>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</si>
  <si>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</si>
  <si>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</si>
  <si>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</si>
  <si>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</si>
  <si>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</si>
  <si>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</si>
  <si>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</si>
  <si>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</si>
  <si>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</si>
  <si>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</si>
  <si>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</si>
  <si>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</si>
  <si>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</si>
  <si>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</si>
  <si>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</si>
  <si>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</si>
  <si>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</si>
  <si>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</si>
  <si>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</si>
  <si>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</si>
  <si>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</si>
  <si>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</si>
  <si>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</si>
  <si>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</si>
  <si>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</si>
  <si>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</si>
  <si>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</si>
  <si>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</si>
  <si>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</si>
  <si>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</si>
  <si>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</si>
  <si>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</si>
  <si>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</si>
  <si>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</si>
  <si>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</si>
  <si>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</si>
  <si>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</si>
  <si>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</si>
  <si>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</si>
  <si>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</si>
  <si>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</si>
  <si>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</si>
  <si>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</si>
  <si>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</si>
  <si>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</si>
  <si>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</si>
  <si>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</si>
  <si>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</si>
  <si>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</si>
  <si>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</si>
  <si>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</si>
  <si>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</si>
  <si>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</si>
  <si>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</si>
  <si>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</si>
  <si>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</si>
  <si>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</si>
  <si>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</si>
  <si>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</si>
  <si>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</si>
  <si>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</si>
  <si>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</si>
  <si>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</si>
  <si>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</si>
  <si>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</si>
  <si>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</si>
  <si>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</si>
  <si>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</si>
  <si>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</si>
  <si>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</si>
  <si>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</si>
  <si>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</si>
  <si>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</si>
  <si>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</si>
  <si>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</si>
  <si>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</si>
  <si>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</si>
  <si>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</si>
  <si>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</si>
  <si>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</si>
  <si>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</si>
  <si>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</si>
  <si>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</si>
  <si>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</si>
  <si>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</si>
  <si>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</si>
  <si>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</si>
  <si>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</si>
  <si>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</si>
  <si>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</si>
  <si>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</si>
  <si>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</si>
  <si>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</si>
  <si>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</si>
  <si>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</si>
  <si>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</si>
  <si>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</si>
  <si>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</si>
  <si>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</si>
  <si>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</si>
  <si>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</si>
  <si>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</si>
  <si>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</si>
  <si>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</si>
  <si>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</si>
  <si>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</si>
  <si>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</si>
  <si>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</si>
  <si>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</si>
  <si>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</si>
  <si>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</si>
  <si>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</si>
  <si>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</si>
  <si>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</si>
  <si>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</si>
  <si>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</si>
  <si>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</si>
  <si>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</si>
  <si>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</si>
  <si>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</si>
  <si>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</si>
  <si>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</si>
  <si>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</si>
  <si>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</si>
  <si>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</si>
  <si>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</si>
  <si>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</si>
  <si>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</si>
  <si>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</si>
  <si>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</si>
  <si>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</si>
  <si>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</si>
  <si>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</si>
  <si>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</si>
  <si>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</si>
  <si>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</si>
  <si>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</si>
  <si>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</si>
  <si>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</si>
  <si>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</si>
  <si>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</si>
  <si>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</si>
  <si>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</si>
  <si>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</si>
  <si>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</si>
  <si>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</si>
  <si>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</si>
  <si>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</si>
  <si>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</si>
  <si>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</si>
  <si>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</si>
  <si>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</si>
  <si>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</si>
  <si>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</si>
  <si>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</si>
  <si>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</si>
  <si>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</si>
  <si>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</si>
  <si>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</si>
  <si>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</si>
  <si>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</si>
  <si>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</si>
  <si>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</si>
  <si>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</si>
  <si>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</si>
  <si>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</si>
  <si>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</si>
  <si>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</si>
  <si>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</si>
  <si>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</si>
  <si>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</si>
  <si>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</si>
  <si>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</si>
  <si>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</si>
  <si>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</si>
  <si>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</si>
  <si>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</si>
  <si>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</si>
  <si>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</si>
  <si>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</si>
  <si>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</si>
  <si>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</si>
  <si>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</si>
  <si>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</si>
  <si>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</si>
  <si>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</si>
  <si>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</si>
  <si>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</si>
  <si>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</si>
  <si>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</si>
  <si>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</si>
  <si>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</si>
  <si>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</si>
  <si>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</si>
  <si>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</si>
  <si>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</si>
  <si>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</si>
  <si>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</si>
  <si>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</si>
  <si>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</si>
  <si>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</si>
  <si>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</si>
  <si>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</si>
  <si>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</si>
  <si>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</si>
  <si>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</si>
  <si>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</si>
  <si>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</si>
  <si>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</si>
  <si>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</si>
  <si>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</si>
  <si>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</si>
  <si>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</si>
  <si>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</si>
  <si>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</si>
  <si>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</si>
  <si>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</si>
  <si>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</si>
  <si>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</si>
  <si>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</si>
  <si>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</si>
  <si>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</si>
  <si>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</si>
  <si>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</si>
  <si>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</si>
  <si>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</si>
  <si>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</si>
  <si>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</si>
  <si>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</si>
  <si>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</si>
  <si>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</si>
  <si>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</si>
  <si>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</si>
  <si>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</si>
  <si>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</si>
  <si>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</si>
  <si>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</si>
  <si>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</si>
  <si>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</si>
  <si>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</si>
  <si>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</si>
  <si>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</si>
  <si>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</si>
  <si>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</si>
  <si>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</si>
  <si>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</si>
  <si>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</si>
  <si>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</si>
  <si>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</si>
  <si>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</si>
  <si>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</si>
  <si>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</si>
  <si>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</si>
  <si>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</si>
  <si>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</si>
  <si>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</si>
  <si>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</si>
  <si>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</si>
  <si>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</si>
  <si>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</si>
  <si>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</si>
  <si>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</si>
  <si>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</si>
  <si>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</si>
  <si>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</si>
  <si>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</si>
  <si>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</si>
  <si>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</si>
  <si>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</si>
  <si>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</si>
  <si>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</si>
  <si>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</si>
  <si>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</si>
  <si>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</si>
  <si>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</si>
  <si>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</si>
  <si>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</si>
  <si>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</si>
  <si>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</si>
  <si>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</si>
  <si>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</si>
  <si>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</si>
  <si>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</si>
  <si>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</si>
  <si>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</si>
  <si>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</si>
  <si>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</si>
  <si>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</si>
  <si>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</si>
  <si>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</si>
  <si>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</si>
  <si>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</si>
  <si>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</si>
  <si>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</si>
  <si>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</si>
  <si>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</si>
  <si>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</si>
  <si>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</si>
  <si>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</si>
  <si>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</si>
  <si>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</si>
  <si>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</si>
  <si>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</si>
  <si>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</si>
  <si>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</si>
  <si>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</si>
  <si>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</si>
  <si>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</si>
  <si>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</si>
  <si>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</si>
  <si>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</si>
  <si>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</si>
  <si>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</si>
  <si>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</si>
  <si>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</si>
  <si>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</si>
  <si>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</si>
  <si>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</si>
  <si>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</si>
  <si>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</si>
  <si>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</si>
  <si>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</si>
  <si>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</si>
  <si>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</si>
  <si>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</si>
  <si>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</si>
  <si>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</si>
  <si>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</si>
  <si>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</si>
  <si>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</si>
  <si>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</si>
  <si>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</si>
  <si>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</si>
  <si>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</si>
  <si>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</si>
  <si>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</si>
  <si>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</si>
  <si>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</si>
  <si>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</si>
  <si>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</si>
  <si>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</si>
  <si>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</si>
  <si>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</si>
  <si>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</si>
  <si>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</si>
  <si>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</si>
  <si>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</si>
  <si>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</si>
  <si>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</si>
  <si>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</si>
  <si>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</si>
  <si>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</si>
  <si>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</si>
  <si>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</si>
  <si>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</si>
  <si>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</si>
  <si>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</si>
  <si>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</si>
  <si>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</si>
  <si>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</si>
  <si>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</si>
  <si>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</si>
  <si>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</si>
  <si>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</si>
  <si>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</si>
  <si>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</si>
  <si>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</si>
  <si>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</si>
  <si>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</si>
  <si>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</si>
  <si>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</si>
  <si>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</si>
  <si>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</si>
  <si>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</si>
  <si>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</si>
  <si>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</si>
  <si>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</si>
  <si>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</si>
  <si>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</si>
  <si>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</si>
  <si>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</si>
  <si>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</si>
  <si>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</si>
  <si>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</si>
  <si>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</si>
  <si>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</si>
  <si>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</si>
  <si>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</si>
  <si>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</si>
  <si>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</si>
  <si>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</si>
  <si>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</si>
  <si>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</si>
  <si>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</si>
  <si>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</si>
  <si>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</si>
  <si>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</si>
  <si>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</si>
  <si>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</si>
  <si>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</si>
  <si>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</si>
  <si>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</si>
  <si>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</si>
  <si>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</si>
  <si>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</si>
  <si>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</si>
  <si>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</si>
  <si>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</si>
  <si>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</si>
  <si>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</si>
  <si>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</si>
  <si>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</si>
  <si>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</si>
  <si>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</si>
  <si>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</si>
  <si>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</si>
  <si>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</si>
  <si>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</si>
  <si>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</si>
  <si>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</si>
  <si>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</si>
  <si>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</si>
  <si>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</si>
  <si>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</si>
  <si>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</si>
  <si>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</si>
  <si>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</si>
  <si>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</si>
  <si>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</si>
  <si>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</si>
  <si>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</si>
  <si>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</si>
  <si>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</si>
  <si>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</si>
  <si>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</si>
  <si>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</si>
  <si>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</si>
  <si>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</si>
  <si>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</si>
  <si>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</si>
  <si>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</si>
  <si>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</si>
  <si>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</si>
  <si>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</si>
  <si>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</si>
  <si>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</si>
  <si>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</si>
  <si>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</si>
  <si>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</si>
  <si>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</si>
  <si>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</si>
  <si>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</si>
  <si>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</si>
  <si>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</si>
  <si>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</si>
  <si>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</si>
  <si>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</si>
  <si>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</si>
  <si>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</si>
  <si>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</si>
  <si>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</si>
  <si>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</si>
  <si>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</si>
  <si>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</si>
  <si>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</si>
  <si>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</si>
  <si>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</si>
  <si>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</si>
  <si>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</si>
  <si>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</si>
  <si>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</si>
  <si>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</si>
  <si>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</si>
  <si>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</si>
  <si>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</si>
  <si>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</si>
  <si>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</si>
  <si>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</si>
  <si>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</si>
  <si>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</si>
  <si>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</si>
  <si>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</si>
  <si>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</si>
  <si>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</si>
  <si>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</si>
  <si>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</si>
  <si>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</si>
  <si>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</si>
  <si>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</si>
  <si>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</si>
  <si>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</si>
  <si>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</si>
  <si>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</si>
  <si>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</si>
  <si>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</si>
  <si>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</si>
  <si>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</si>
  <si>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</si>
  <si>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</si>
  <si>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</si>
  <si>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</si>
  <si>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</si>
  <si>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</si>
  <si>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</si>
  <si>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</si>
  <si>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</si>
  <si>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</si>
  <si>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</si>
  <si>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</si>
  <si>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</si>
  <si>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</si>
  <si>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</si>
  <si>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</si>
  <si>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</si>
  <si>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</si>
  <si>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</si>
  <si>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</si>
  <si>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</si>
  <si>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</si>
  <si>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</si>
  <si>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</si>
  <si>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</si>
  <si>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</si>
  <si>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</si>
  <si>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</si>
  <si>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</si>
  <si>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</si>
  <si>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</si>
  <si>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</si>
  <si>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</si>
  <si>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</si>
  <si>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</si>
  <si>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</si>
  <si>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</si>
  <si>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</si>
  <si>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</si>
  <si>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</si>
  <si>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</si>
  <si>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</si>
  <si>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</si>
  <si>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</si>
  <si>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</si>
  <si>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</si>
  <si>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</si>
  <si>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</si>
  <si>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</si>
  <si>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</si>
  <si>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</si>
  <si>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</si>
  <si>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</si>
  <si>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</si>
  <si>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</si>
  <si>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</si>
  <si>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</si>
  <si>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</si>
  <si>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</si>
  <si>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</si>
  <si>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</si>
  <si>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</si>
  <si>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</si>
  <si>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</si>
  <si>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</si>
  <si>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</si>
  <si>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</si>
  <si>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</si>
  <si>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</si>
  <si>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</si>
  <si>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</si>
  <si>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</si>
  <si>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</si>
  <si>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</si>
  <si>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</si>
  <si>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</si>
  <si>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</si>
  <si>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</si>
  <si>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</si>
  <si>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</si>
  <si>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</si>
  <si>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</si>
  <si>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</si>
  <si>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</si>
  <si>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</si>
  <si>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</si>
  <si>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</si>
  <si>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</si>
  <si>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</si>
  <si>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</si>
  <si>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</si>
  <si>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</si>
  <si>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</si>
  <si>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</si>
  <si>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</si>
  <si>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</si>
  <si>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</si>
  <si>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</si>
  <si>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</si>
  <si>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</si>
  <si>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</si>
  <si>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</si>
  <si>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</si>
  <si>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</si>
  <si>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</si>
  <si>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</si>
  <si>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</si>
  <si>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</si>
  <si>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</si>
  <si>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</si>
  <si>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</si>
  <si>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</si>
  <si>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</si>
  <si>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</si>
  <si>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</si>
  <si>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</si>
  <si>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</si>
  <si>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</si>
  <si>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</si>
  <si>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</si>
  <si>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</si>
  <si>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</si>
  <si>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</si>
  <si>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</si>
  <si>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</si>
  <si>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</si>
  <si>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</si>
  <si>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</si>
  <si>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</si>
  <si>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</si>
  <si>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</si>
  <si>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</si>
  <si>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</si>
  <si>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</si>
  <si>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</si>
  <si>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</si>
  <si>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</si>
  <si>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</si>
  <si>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</si>
  <si>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</si>
  <si>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</si>
  <si>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</si>
  <si>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</si>
  <si>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</si>
  <si>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</si>
  <si>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</si>
  <si>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</si>
  <si>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</si>
  <si>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</si>
  <si>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</si>
  <si>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</si>
  <si>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</si>
  <si>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</si>
  <si>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</si>
  <si>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</si>
  <si>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</si>
  <si>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</si>
  <si>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</si>
  <si>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</si>
  <si>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</si>
  <si>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</si>
  <si>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</si>
  <si>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</si>
  <si>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</si>
  <si>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</si>
  <si>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</si>
  <si>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</si>
  <si>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</si>
  <si>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</si>
  <si>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</si>
  <si>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</si>
  <si>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</si>
  <si>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</si>
  <si>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</si>
  <si>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</si>
  <si>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</si>
  <si>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</si>
  <si>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</si>
  <si>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</si>
  <si>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</si>
  <si>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</si>
  <si>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</si>
  <si>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</si>
  <si>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</si>
  <si>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</si>
  <si>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</si>
  <si>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</si>
  <si>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</si>
  <si>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</si>
  <si>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</si>
  <si>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</si>
  <si>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</si>
  <si>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</si>
  <si>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</si>
  <si>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</si>
  <si>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</si>
  <si>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</si>
  <si>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</si>
  <si>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</si>
  <si>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</si>
  <si>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</si>
  <si>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</si>
  <si>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</si>
  <si>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</si>
  <si>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</si>
  <si>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</si>
  <si>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</si>
  <si>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</si>
  <si>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</si>
  <si>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</si>
  <si>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</si>
  <si>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</si>
  <si>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</si>
  <si>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</si>
  <si>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</si>
  <si>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</si>
  <si>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</si>
  <si>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</si>
  <si>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</si>
  <si>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</si>
  <si>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</si>
  <si>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</si>
  <si>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</si>
  <si>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</si>
  <si>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</si>
  <si>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</si>
  <si>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</si>
  <si>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</si>
  <si>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</si>
  <si>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</si>
  <si>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</si>
  <si>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</si>
  <si>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</si>
  <si>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</si>
  <si>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</si>
  <si>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</si>
  <si>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</si>
  <si>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</si>
  <si>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</si>
  <si>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</si>
  <si>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</si>
  <si>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</si>
  <si>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</si>
  <si>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</si>
  <si>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</si>
  <si>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</si>
  <si>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</si>
  <si>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</si>
  <si>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</si>
  <si>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</si>
  <si>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</si>
  <si>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</si>
  <si>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</si>
  <si>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</si>
  <si>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</si>
  <si>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</si>
  <si>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</si>
  <si>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</si>
  <si>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</si>
  <si>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</si>
  <si>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</si>
  <si>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</si>
  <si>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</si>
  <si>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</si>
  <si>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</si>
  <si>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</si>
  <si>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</si>
  <si>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</si>
  <si>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</si>
  <si>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</si>
  <si>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</si>
  <si>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</si>
  <si>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</si>
  <si>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</si>
  <si>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</si>
  <si>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</si>
  <si>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</si>
  <si>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</si>
  <si>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</si>
  <si>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</si>
  <si>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</si>
  <si>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</si>
  <si>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</si>
  <si>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</si>
  <si>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</si>
  <si>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</si>
  <si>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</si>
  <si>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</si>
  <si>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</si>
  <si>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</si>
  <si>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</si>
  <si>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</si>
  <si>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</si>
  <si>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</si>
  <si>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</si>
  <si>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</si>
  <si>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</si>
  <si>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</si>
  <si>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</si>
  <si>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</si>
  <si>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</si>
  <si>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</si>
  <si>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</si>
  <si>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</si>
  <si>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</si>
  <si>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</si>
  <si>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</si>
  <si>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</si>
  <si>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</si>
  <si>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</si>
  <si>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</si>
  <si>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</si>
  <si>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</si>
  <si>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</si>
  <si>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</si>
  <si>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</si>
  <si>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</si>
  <si>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</si>
  <si>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</si>
  <si>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</si>
  <si>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</si>
  <si>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</si>
  <si>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</si>
  <si>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</si>
  <si>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</si>
  <si>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</si>
  <si>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</si>
  <si>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</si>
  <si>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</si>
  <si>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</si>
  <si>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</si>
  <si>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</si>
  <si>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</si>
  <si>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</si>
  <si>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</si>
  <si>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</si>
  <si>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</si>
  <si>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</si>
  <si>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</si>
  <si>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</si>
  <si>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</si>
  <si>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</si>
  <si>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</si>
  <si>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</si>
  <si>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</si>
  <si>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</si>
  <si>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</si>
  <si>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</si>
  <si>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</si>
  <si>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</si>
  <si>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</si>
  <si>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</si>
  <si>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</si>
  <si>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</si>
  <si>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</si>
  <si>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</si>
  <si>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</si>
  <si>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</si>
  <si>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</si>
  <si>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</si>
  <si>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</si>
  <si>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</si>
  <si>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</si>
  <si>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</si>
  <si>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</si>
  <si>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</si>
  <si>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</si>
  <si>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</si>
  <si>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</si>
  <si>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</si>
  <si>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</si>
  <si>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</si>
  <si>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</si>
  <si>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</si>
  <si>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</si>
  <si>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</si>
  <si>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</si>
  <si>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</si>
  <si>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</si>
  <si>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</si>
  <si>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</si>
  <si>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</si>
  <si>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</si>
  <si>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</si>
  <si>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</si>
  <si>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</si>
  <si>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</si>
  <si>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</si>
  <si>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</si>
  <si>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</si>
  <si>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</si>
  <si>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</si>
  <si>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</si>
  <si>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</si>
  <si>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</si>
  <si>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</si>
  <si>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</si>
  <si>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</si>
  <si>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</si>
  <si>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</si>
  <si>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</si>
  <si>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</si>
  <si>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</si>
  <si>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</si>
  <si>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</si>
  <si>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</si>
  <si>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</si>
  <si>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</si>
  <si>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</si>
  <si>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</si>
  <si>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</si>
  <si>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</si>
  <si>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</si>
  <si>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</si>
  <si>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</si>
  <si>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</si>
  <si>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</si>
  <si>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</si>
  <si>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</si>
  <si>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</si>
  <si>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</si>
  <si>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</si>
  <si>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</si>
  <si>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</si>
  <si>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</si>
  <si>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</si>
  <si>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</si>
  <si>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</si>
  <si>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</si>
  <si>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</si>
  <si>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</si>
  <si>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</si>
  <si>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</si>
  <si>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</si>
  <si>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</si>
  <si>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</si>
  <si>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</si>
  <si>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</si>
  <si>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</si>
  <si>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</si>
  <si>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</si>
  <si>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</si>
  <si>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</si>
  <si>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</si>
  <si>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</si>
  <si>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</si>
  <si>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</si>
  <si>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</si>
  <si>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</si>
  <si>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</si>
  <si>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</si>
  <si>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</si>
  <si>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</si>
  <si>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</si>
  <si>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</si>
  <si>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</si>
  <si>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</si>
  <si>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</si>
  <si>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</si>
  <si>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</si>
  <si>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</si>
  <si>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</si>
  <si>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</si>
  <si>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</si>
  <si>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</si>
  <si>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</si>
  <si>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</si>
  <si>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</si>
  <si>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</si>
  <si>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</si>
  <si>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</si>
  <si>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</si>
  <si>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</si>
  <si>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</si>
  <si>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</si>
  <si>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</si>
  <si>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</si>
  <si>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</si>
  <si>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</si>
  <si>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</si>
  <si>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</si>
  <si>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</si>
  <si>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</si>
  <si>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</si>
  <si>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</si>
  <si>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</si>
  <si>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</si>
  <si>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</si>
  <si>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</si>
  <si>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</si>
  <si>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</si>
  <si>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</si>
  <si>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</si>
  <si>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</si>
  <si>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</si>
  <si>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</si>
  <si>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</si>
  <si>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</si>
  <si>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</si>
  <si>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</si>
  <si>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</si>
  <si>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</si>
  <si>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</si>
  <si>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</si>
  <si>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</si>
  <si>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</si>
  <si>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</si>
  <si>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</si>
  <si>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</si>
  <si>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</si>
  <si>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</si>
  <si>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</si>
  <si>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</si>
  <si>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</si>
  <si>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</si>
  <si>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</si>
  <si>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</si>
  <si>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</si>
  <si>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</si>
  <si>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</si>
  <si>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</si>
  <si>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</si>
  <si>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</si>
  <si>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</si>
  <si>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</si>
  <si>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</si>
  <si>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</si>
  <si>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</si>
  <si>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</si>
  <si>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</si>
  <si>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</si>
  <si>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</si>
  <si>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</si>
  <si>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</si>
  <si>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</si>
  <si>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</si>
  <si>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</si>
  <si>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</si>
  <si>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</si>
  <si>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</si>
  <si>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</si>
  <si>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</si>
  <si>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</si>
  <si>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</si>
  <si>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</si>
  <si>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</si>
  <si>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</si>
  <si>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</si>
  <si>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</si>
  <si>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</si>
  <si>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</si>
  <si>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</si>
  <si>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</si>
  <si>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</si>
  <si>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</si>
  <si>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</si>
  <si>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</si>
  <si>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</si>
  <si>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</si>
  <si>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</si>
  <si>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</si>
  <si>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</si>
  <si>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</si>
  <si>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</si>
  <si>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</si>
  <si>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</si>
  <si>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</si>
  <si>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</si>
  <si>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</si>
  <si>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</si>
  <si>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</si>
  <si>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</si>
  <si>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</si>
  <si>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</si>
  <si>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</si>
  <si>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</si>
  <si>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</si>
  <si>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</si>
  <si>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</si>
  <si>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</si>
  <si>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</si>
  <si>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</si>
  <si>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</si>
  <si>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</si>
  <si>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</si>
  <si>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</si>
  <si>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</si>
  <si>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</si>
  <si>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</si>
  <si>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</si>
  <si>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</si>
  <si>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</si>
  <si>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</si>
  <si>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</si>
  <si>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</si>
  <si>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</si>
  <si>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</si>
  <si>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</si>
  <si>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</si>
  <si>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</si>
  <si>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</si>
  <si>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</si>
  <si>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</si>
  <si>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</si>
  <si>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</si>
  <si>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</si>
  <si>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</si>
  <si>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</si>
  <si>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</si>
  <si>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</si>
  <si>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</si>
  <si>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</si>
  <si>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</si>
  <si>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</si>
  <si>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</si>
  <si>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</si>
  <si>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</si>
  <si>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</si>
  <si>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</si>
  <si>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</si>
  <si>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</si>
  <si>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</si>
  <si>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</si>
  <si>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</si>
  <si>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</si>
  <si>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</si>
  <si>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</si>
  <si>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</si>
  <si>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</si>
  <si>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</si>
  <si>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</si>
  <si>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</si>
  <si>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</si>
  <si>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</si>
  <si>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</si>
  <si>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</si>
  <si>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</si>
  <si>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</si>
  <si>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</si>
  <si>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</si>
  <si>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</si>
  <si>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</si>
  <si>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</si>
  <si>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</si>
  <si>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</si>
  <si>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</si>
  <si>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</si>
  <si>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</si>
  <si>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</si>
  <si>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</si>
  <si>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</si>
  <si>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</si>
  <si>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</si>
  <si>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</si>
  <si>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</si>
  <si>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</si>
  <si>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</si>
  <si>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</si>
  <si>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</si>
  <si>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</si>
  <si>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</si>
  <si>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</si>
  <si>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</si>
  <si>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</si>
  <si>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</si>
  <si>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</si>
  <si>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</si>
  <si>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</si>
  <si>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</si>
  <si>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</si>
  <si>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</si>
  <si>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</si>
  <si>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</si>
  <si>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</si>
  <si>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</si>
  <si>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</si>
  <si>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</si>
  <si>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</si>
  <si>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</si>
  <si>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</si>
  <si>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</si>
  <si>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</si>
  <si>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</si>
  <si>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</si>
  <si>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</si>
  <si>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</si>
  <si>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</si>
  <si>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</si>
  <si>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</si>
  <si>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</si>
  <si>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</si>
  <si>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</si>
  <si>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</si>
  <si>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</si>
  <si>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</si>
  <si>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</si>
  <si>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</si>
  <si>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</si>
  <si>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</si>
  <si>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</si>
  <si>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</si>
  <si>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</si>
  <si>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</si>
  <si>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</si>
  <si>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</si>
  <si>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</si>
  <si>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</si>
  <si>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</si>
  <si>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</si>
  <si>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</si>
  <si>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</si>
  <si>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</si>
  <si>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</si>
  <si>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</si>
  <si>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</si>
  <si>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</si>
  <si>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</si>
  <si>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</si>
  <si>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</si>
  <si>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</si>
  <si>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</si>
  <si>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</si>
  <si>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</si>
  <si>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</si>
  <si>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</si>
  <si>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</si>
  <si>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</si>
  <si>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</si>
  <si>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</si>
  <si>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</si>
  <si>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</si>
  <si>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</si>
  <si>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</si>
  <si>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</si>
  <si>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</si>
  <si>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</si>
  <si>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</si>
  <si>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</si>
  <si>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</si>
  <si>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</si>
  <si>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</si>
  <si>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</si>
  <si>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</si>
  <si>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</si>
  <si>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</si>
  <si>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</si>
  <si>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</si>
  <si>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</si>
  <si>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</si>
  <si>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</si>
  <si>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</si>
  <si>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</si>
  <si>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</si>
  <si>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</si>
  <si>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</si>
  <si>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</si>
  <si>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</si>
  <si>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</si>
  <si>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</si>
  <si>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</si>
  <si>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</si>
  <si>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</si>
  <si>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</si>
  <si>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</si>
  <si>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</si>
  <si>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</si>
  <si>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</si>
  <si>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</si>
  <si>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</si>
  <si>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</si>
  <si>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</si>
  <si>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</si>
  <si>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</si>
  <si>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</si>
  <si>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</si>
  <si>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</si>
  <si>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</si>
  <si>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</si>
  <si>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</si>
  <si>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</si>
  <si>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</si>
  <si>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</si>
  <si>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</si>
  <si>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</si>
  <si>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</si>
  <si>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</si>
  <si>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</si>
  <si>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</si>
  <si>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</si>
  <si>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</si>
  <si>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</si>
  <si>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</si>
  <si>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</si>
  <si>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</si>
  <si>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</si>
  <si>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</si>
  <si>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</si>
  <si>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</si>
  <si>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</si>
  <si>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</si>
  <si>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</si>
  <si>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</si>
  <si>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</si>
  <si>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</si>
  <si>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</si>
  <si>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</si>
  <si>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</si>
  <si>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</si>
  <si>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</si>
  <si>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</si>
  <si>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</si>
  <si>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</si>
  <si>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</si>
  <si>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</si>
  <si>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</si>
  <si>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</si>
  <si>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</si>
  <si>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</si>
  <si>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</si>
  <si>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</si>
  <si>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</si>
  <si>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</si>
  <si>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</si>
  <si>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</si>
  <si>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</si>
  <si>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</si>
  <si>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</si>
  <si>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</si>
  <si>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</si>
  <si>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</si>
  <si>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</si>
  <si>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</si>
  <si>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</si>
  <si>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</si>
  <si>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</si>
  <si>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</si>
  <si>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</si>
  <si>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</si>
  <si>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</si>
  <si>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</si>
  <si>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</si>
  <si>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</si>
  <si>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</si>
  <si>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</si>
  <si>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</si>
  <si>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</si>
  <si>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</si>
  <si>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</si>
  <si>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</si>
  <si>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</si>
  <si>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</si>
  <si>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</si>
  <si>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</si>
  <si>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</si>
  <si>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</si>
  <si>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</si>
  <si>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</si>
  <si>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</si>
  <si>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</si>
  <si>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</si>
  <si>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</si>
  <si>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</si>
  <si>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</si>
  <si>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</si>
  <si>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</si>
  <si>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</si>
  <si>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</si>
  <si>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</si>
  <si>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</si>
  <si>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</si>
  <si>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</si>
  <si>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</si>
  <si>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</si>
  <si>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</si>
  <si>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</si>
  <si>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</si>
  <si>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</si>
  <si>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</si>
  <si>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</si>
  <si>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</si>
  <si>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</si>
  <si>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</si>
  <si>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</si>
  <si>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</si>
  <si>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</si>
  <si>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</si>
  <si>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</si>
  <si>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</si>
  <si>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</si>
  <si>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</si>
  <si>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</si>
  <si>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</si>
  <si>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</si>
  <si>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</si>
  <si>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</si>
  <si>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</si>
  <si>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</si>
  <si>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</si>
  <si>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</si>
  <si>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</si>
  <si>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</si>
  <si>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</si>
  <si>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</si>
  <si>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</si>
  <si>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</si>
  <si>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</si>
  <si>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</si>
  <si>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</si>
  <si>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</si>
  <si>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</si>
  <si>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</si>
  <si>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</si>
  <si>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</si>
  <si>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</si>
  <si>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</si>
  <si>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</si>
  <si>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</si>
  <si>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</si>
  <si>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</si>
  <si>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</si>
  <si>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</si>
  <si>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</si>
  <si>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</si>
  <si>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</si>
  <si>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</si>
  <si>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</si>
  <si>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</si>
  <si>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</si>
  <si>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</si>
  <si>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</si>
  <si>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</si>
  <si>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</si>
  <si>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</si>
  <si>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</si>
  <si>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</si>
  <si>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</si>
  <si>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</si>
  <si>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</si>
  <si>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</si>
  <si>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</si>
  <si>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</si>
  <si>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</si>
  <si>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</si>
  <si>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</si>
  <si>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</si>
  <si>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</si>
  <si>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</si>
  <si>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</si>
  <si>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</si>
  <si>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</si>
  <si>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</si>
  <si>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</si>
  <si>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</si>
  <si>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</si>
  <si>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</si>
  <si>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</si>
  <si>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</si>
  <si>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</si>
  <si>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</si>
  <si>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</si>
  <si>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</si>
  <si>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</si>
  <si>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</si>
  <si>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</si>
  <si>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</si>
  <si>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</si>
  <si>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</si>
  <si>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</si>
  <si>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</si>
  <si>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</si>
  <si>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</si>
  <si>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</si>
  <si>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</si>
  <si>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</si>
  <si>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</si>
  <si>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</si>
  <si>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</si>
  <si>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</si>
  <si>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</si>
  <si>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</si>
  <si>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</si>
  <si>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</si>
  <si>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</si>
  <si>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</si>
  <si>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</si>
  <si>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</si>
  <si>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</si>
  <si>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</si>
  <si>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</si>
  <si>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</si>
  <si>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</si>
  <si>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</si>
  <si>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</si>
  <si>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</si>
  <si>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</si>
  <si>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</si>
  <si>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</si>
  <si>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</si>
  <si>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</si>
  <si>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</si>
  <si>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</si>
  <si>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</si>
  <si>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</si>
  <si>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</si>
  <si>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</si>
  <si>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</si>
  <si>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</si>
  <si>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</si>
  <si>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</si>
  <si>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</si>
  <si>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</si>
  <si>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</si>
  <si>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</si>
  <si>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</si>
  <si>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</si>
  <si>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</si>
  <si>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</si>
  <si>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</si>
  <si>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</si>
  <si>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</si>
  <si>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</si>
  <si>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</si>
  <si>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</si>
  <si>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</si>
  <si>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</si>
  <si>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</si>
  <si>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</si>
  <si>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</si>
  <si>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</si>
  <si>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</si>
  <si>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</si>
  <si>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</si>
  <si>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</si>
  <si>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</si>
  <si>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</si>
  <si>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</si>
  <si>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</si>
  <si>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</si>
  <si>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</si>
  <si>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</si>
  <si>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</si>
  <si>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</si>
  <si>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</si>
  <si>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</si>
  <si>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</si>
  <si>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</si>
  <si>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</si>
  <si>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</si>
  <si>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</si>
  <si>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</si>
  <si>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</si>
  <si>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</si>
  <si>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</si>
  <si>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</si>
  <si>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</si>
  <si>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</si>
  <si>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</si>
  <si>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</si>
  <si>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</si>
  <si>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</si>
  <si>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</si>
  <si>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</si>
  <si>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</si>
  <si>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</si>
  <si>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</si>
  <si>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</si>
  <si>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</si>
  <si>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</si>
  <si>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</si>
  <si>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</si>
  <si>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</si>
  <si>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</si>
  <si>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</si>
  <si>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</si>
  <si>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</si>
  <si>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</si>
  <si>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</si>
  <si>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</si>
  <si>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</si>
  <si>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</si>
  <si>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</si>
  <si>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</si>
  <si>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</si>
  <si>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</si>
  <si>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</si>
  <si>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</si>
  <si>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</si>
  <si>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</si>
  <si>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</si>
  <si>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</si>
  <si>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</si>
  <si>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</si>
  <si>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</si>
  <si>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</si>
  <si>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</si>
  <si>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</si>
  <si>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</si>
  <si>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</si>
  <si>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</si>
  <si>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</si>
  <si>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</si>
  <si>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</si>
  <si>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</si>
  <si>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</si>
  <si>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</si>
  <si>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</si>
  <si>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</si>
  <si>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</si>
  <si>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</si>
  <si>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</si>
  <si>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</si>
  <si>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</si>
  <si>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</si>
  <si>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</si>
  <si>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</si>
  <si>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</si>
  <si>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</si>
  <si>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</si>
  <si>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</si>
  <si>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</si>
  <si>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</si>
  <si>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</si>
  <si>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</si>
  <si>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</si>
  <si>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</si>
  <si>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</si>
  <si>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</si>
  <si>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</si>
  <si>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</si>
  <si>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</si>
  <si>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</si>
  <si>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</si>
  <si>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</si>
  <si>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</si>
  <si>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</si>
  <si>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</si>
  <si>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</si>
  <si>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</si>
  <si>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</si>
  <si>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</si>
  <si>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</si>
  <si>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</si>
  <si>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</si>
  <si>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</si>
  <si>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</si>
  <si>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</si>
  <si>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</si>
  <si>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</si>
  <si>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</si>
  <si>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</si>
  <si>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</si>
  <si>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</si>
  <si>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</si>
  <si>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</si>
  <si>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</si>
  <si>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</si>
  <si>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</si>
  <si>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</si>
  <si>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</si>
  <si>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</si>
  <si>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</si>
  <si>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</si>
  <si>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</si>
  <si>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</si>
  <si>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</si>
  <si>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</si>
  <si>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</si>
  <si>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</si>
  <si>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</si>
  <si>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</si>
  <si>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</si>
  <si>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</si>
  <si>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</si>
  <si>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</si>
  <si>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</si>
  <si>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</si>
  <si>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</si>
  <si>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</si>
  <si>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</si>
  <si>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</si>
  <si>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</si>
  <si>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</si>
  <si>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</si>
  <si>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</si>
  <si>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</si>
  <si>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</si>
  <si>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</si>
  <si>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</si>
  <si>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</si>
  <si>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</si>
  <si>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</si>
  <si>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</si>
  <si>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</si>
  <si>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</si>
  <si>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</si>
  <si>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</si>
  <si>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</si>
  <si>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</si>
  <si>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</si>
  <si>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</si>
  <si>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</si>
  <si>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</si>
  <si>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</si>
  <si>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</si>
  <si>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</si>
  <si>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</si>
  <si>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</si>
  <si>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</si>
  <si>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</si>
  <si>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</si>
  <si>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</si>
  <si>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</si>
  <si>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</si>
  <si>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</si>
  <si>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</si>
  <si>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</si>
  <si>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</si>
  <si>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</si>
  <si>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</si>
  <si>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</si>
  <si>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</si>
  <si>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</si>
  <si>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</si>
  <si>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</si>
  <si>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</si>
  <si>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</si>
  <si>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</si>
  <si>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</si>
  <si>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</si>
  <si>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</si>
  <si>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</si>
  <si>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</si>
  <si>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</si>
  <si>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</si>
  <si>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</si>
  <si>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</si>
  <si>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</si>
  <si>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</si>
  <si>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</si>
  <si>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</si>
  <si>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</si>
  <si>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</si>
  <si>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</si>
  <si>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</si>
  <si>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</si>
  <si>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</si>
  <si>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</si>
  <si>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</si>
  <si>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</si>
  <si>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</si>
  <si>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</si>
  <si>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</si>
  <si>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</si>
  <si>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</si>
  <si>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</si>
  <si>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</si>
  <si>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</si>
  <si>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</si>
  <si>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</si>
  <si>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</si>
  <si>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</si>
  <si>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</si>
  <si>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</si>
  <si>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</si>
  <si>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</si>
  <si>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</si>
  <si>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</si>
  <si>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</si>
  <si>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</si>
  <si>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</si>
  <si>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</si>
  <si>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</si>
  <si>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</si>
  <si>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</si>
  <si>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</si>
  <si>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</si>
  <si>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</si>
  <si>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</si>
  <si>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</si>
  <si>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</si>
  <si>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</si>
  <si>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</si>
  <si>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</si>
  <si>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</si>
  <si>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</si>
  <si>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</si>
  <si>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</si>
  <si>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</si>
  <si>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</si>
  <si>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</si>
  <si>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</si>
  <si>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</si>
  <si>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</si>
  <si>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</si>
  <si>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</si>
  <si>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</si>
  <si>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</si>
  <si>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</si>
  <si>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</si>
  <si>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</si>
  <si>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</si>
  <si>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</si>
  <si>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</si>
  <si>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</si>
  <si>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</si>
  <si>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</si>
  <si>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</si>
  <si>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</si>
  <si>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</si>
  <si>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</si>
  <si>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</si>
  <si>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</si>
  <si>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</si>
  <si>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</si>
  <si>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</si>
  <si>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</si>
  <si>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</si>
  <si>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</si>
  <si>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</si>
  <si>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</si>
  <si>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</si>
  <si>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</si>
  <si>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</si>
  <si>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</si>
  <si>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</si>
  <si>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</si>
  <si>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</si>
  <si>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</si>
  <si>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</si>
  <si>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</si>
  <si>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</si>
  <si>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</si>
  <si>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</si>
  <si>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</si>
  <si>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</si>
  <si>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</si>
  <si>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</si>
  <si>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</si>
  <si>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</si>
  <si>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</si>
  <si>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</si>
  <si>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</si>
  <si>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</si>
  <si>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</si>
  <si>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</si>
  <si>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</si>
  <si>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</si>
  <si>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</si>
  <si>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</si>
  <si>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</si>
  <si>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</si>
  <si>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</si>
  <si>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</si>
  <si>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</si>
  <si>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</si>
  <si>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</si>
  <si>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</si>
  <si>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</si>
  <si>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</si>
  <si>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</si>
  <si>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</si>
  <si>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</si>
  <si>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</si>
  <si>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</si>
  <si>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</si>
  <si>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</si>
  <si>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</si>
  <si>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</si>
  <si>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</si>
  <si>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</si>
  <si>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</si>
  <si>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</si>
  <si>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</si>
  <si>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</si>
  <si>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</si>
  <si>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</si>
  <si>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</si>
  <si>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</si>
  <si>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</si>
  <si>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</si>
  <si>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</si>
  <si>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</si>
  <si>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</si>
  <si>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</si>
  <si>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</si>
  <si>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</si>
  <si>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</si>
  <si>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</si>
  <si>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</si>
  <si>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</si>
  <si>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</si>
  <si>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</si>
  <si>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</si>
  <si>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</si>
  <si>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</si>
  <si>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</si>
  <si>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</si>
  <si>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</si>
  <si>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</si>
  <si>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</si>
  <si>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</si>
  <si>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</si>
  <si>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</si>
  <si>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</si>
  <si>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</si>
  <si>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</si>
  <si>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</si>
  <si>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</si>
  <si>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</si>
  <si>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</si>
  <si>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</si>
  <si>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</si>
  <si>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</si>
  <si>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</si>
  <si>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</si>
  <si>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</si>
  <si>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</si>
  <si>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</si>
  <si>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</si>
  <si>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</si>
  <si>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</si>
  <si>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</si>
  <si>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</si>
  <si>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</si>
  <si>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</si>
  <si>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</si>
  <si>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</si>
  <si>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</si>
  <si>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</si>
  <si>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</si>
  <si>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</si>
  <si>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</si>
  <si>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</si>
  <si>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</si>
  <si>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</si>
  <si>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</si>
  <si>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</si>
  <si>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</si>
  <si>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</si>
  <si>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</si>
  <si>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</si>
  <si>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</si>
  <si>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</si>
  <si>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</si>
  <si>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</si>
  <si>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</si>
  <si>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</si>
  <si>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</si>
  <si>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</si>
  <si>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</si>
  <si>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</si>
  <si>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</si>
  <si>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</si>
  <si>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</si>
  <si>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</si>
  <si>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</si>
  <si>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</si>
  <si>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</si>
  <si>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</si>
  <si>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</si>
  <si>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</si>
  <si>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</si>
  <si>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</si>
  <si>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</si>
  <si>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</si>
  <si>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</si>
  <si>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</si>
  <si>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</si>
  <si>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</si>
  <si>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</si>
  <si>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</si>
  <si>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</si>
  <si>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</si>
  <si>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</si>
  <si>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</si>
  <si>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</si>
  <si>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</si>
  <si>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</si>
  <si>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</si>
  <si>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</si>
  <si>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</si>
  <si>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</si>
  <si>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</si>
  <si>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</si>
  <si>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</si>
  <si>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</si>
  <si>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</si>
  <si>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</si>
  <si>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</si>
  <si>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</si>
  <si>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</si>
  <si>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</si>
  <si>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</si>
  <si>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</si>
  <si>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</si>
  <si>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</si>
  <si>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</si>
  <si>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</si>
  <si>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</si>
  <si>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</si>
  <si>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</si>
  <si>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</si>
  <si>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</si>
  <si>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</si>
  <si>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</si>
  <si>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</si>
  <si>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</si>
  <si>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</si>
  <si>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</si>
  <si>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</si>
  <si>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</si>
  <si>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</si>
  <si>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</si>
  <si>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</si>
  <si>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</si>
  <si>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</si>
  <si>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</si>
  <si>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</si>
  <si>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</si>
  <si>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</si>
  <si>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</si>
  <si>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</si>
  <si>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</si>
  <si>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</si>
  <si>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</si>
  <si>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</si>
  <si>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</si>
  <si>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</si>
  <si>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</si>
  <si>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</si>
  <si>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</si>
  <si>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</si>
  <si>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</si>
  <si>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</si>
  <si>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</si>
  <si>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</si>
  <si>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</si>
  <si>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</si>
  <si>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</si>
  <si>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</si>
  <si>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</si>
  <si>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</si>
  <si>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</si>
  <si>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</si>
  <si>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</si>
  <si>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</si>
  <si>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</si>
  <si>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</si>
  <si>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</si>
  <si>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</si>
  <si>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</si>
  <si>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</si>
  <si>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</si>
  <si>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</si>
  <si>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</si>
  <si>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</si>
  <si>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</si>
  <si>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</si>
  <si>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</si>
  <si>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</si>
  <si>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</si>
  <si>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</si>
  <si>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</si>
  <si>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</si>
  <si>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</si>
  <si>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</si>
  <si>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</si>
  <si>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</si>
  <si>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</si>
  <si>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</si>
  <si>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</si>
  <si>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</si>
  <si>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</si>
  <si>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</si>
  <si>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</si>
  <si>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</si>
  <si>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</si>
  <si>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</si>
  <si>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</si>
  <si>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</si>
  <si>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</si>
  <si>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</si>
  <si>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</si>
  <si>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</si>
  <si>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</si>
  <si>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</si>
  <si>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</si>
  <si>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</si>
  <si>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</si>
  <si>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</si>
  <si>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</si>
  <si>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</si>
  <si>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</si>
  <si>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</si>
  <si>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</si>
  <si>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</si>
  <si>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</si>
  <si>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</si>
  <si>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</si>
  <si>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</si>
  <si>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</si>
  <si>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</si>
  <si>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</si>
  <si>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</si>
  <si>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</si>
  <si>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</si>
  <si>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</si>
  <si>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</si>
  <si>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</si>
  <si>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</si>
  <si>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</si>
  <si>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</si>
  <si>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</si>
  <si>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</si>
  <si>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</si>
  <si>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</si>
  <si>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</si>
  <si>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</si>
  <si>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</si>
  <si>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</si>
  <si>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</si>
  <si>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</si>
  <si>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</si>
  <si>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</si>
  <si>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</si>
  <si>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</si>
  <si>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</si>
  <si>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</si>
  <si>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</si>
  <si>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</si>
  <si>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</si>
  <si>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</si>
  <si>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</si>
  <si>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</si>
  <si>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</si>
  <si>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</si>
  <si>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</si>
  <si>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</si>
  <si>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</si>
  <si>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</si>
  <si>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</si>
  <si>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</si>
  <si>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</si>
  <si>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</si>
  <si>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</si>
  <si>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</si>
  <si>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</si>
  <si>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</si>
  <si>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</si>
  <si>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</si>
  <si>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</si>
  <si>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</si>
  <si>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</si>
  <si>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</si>
  <si>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</si>
  <si>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</si>
  <si>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</si>
  <si>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</si>
  <si>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</si>
  <si>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</si>
  <si>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</si>
  <si>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</si>
  <si>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</si>
  <si>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</si>
  <si>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</si>
  <si>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</si>
  <si>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</si>
  <si>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</si>
  <si>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</si>
  <si>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</si>
  <si>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</si>
  <si>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</si>
  <si>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</si>
  <si>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</si>
  <si>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</si>
  <si>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</si>
  <si>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</si>
  <si>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</si>
  <si>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</si>
  <si>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</si>
  <si>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</si>
  <si>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</si>
  <si>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</si>
  <si>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</si>
  <si>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</si>
  <si>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</si>
  <si>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</si>
  <si>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</si>
  <si>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</si>
  <si>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</si>
  <si>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</si>
  <si>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</si>
  <si>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</si>
  <si>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</si>
  <si>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</si>
  <si>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</si>
  <si>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</si>
  <si>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</si>
  <si>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</si>
  <si>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</si>
  <si>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</si>
  <si>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</si>
  <si>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</si>
  <si>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</si>
  <si>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</si>
  <si>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</si>
  <si>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</si>
  <si>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</si>
  <si>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</si>
  <si>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</si>
  <si>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</si>
  <si>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</si>
  <si>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</si>
  <si>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</si>
  <si>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</si>
  <si>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</si>
  <si>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</si>
  <si>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</si>
  <si>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</si>
  <si>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</si>
  <si>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</si>
  <si>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</si>
  <si>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</si>
  <si>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</si>
  <si>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</si>
  <si>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</si>
  <si>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</si>
  <si>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</si>
  <si>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</si>
  <si>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</si>
  <si>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</si>
  <si>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</si>
  <si>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</si>
  <si>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</si>
  <si>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</si>
  <si>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</si>
  <si>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</si>
  <si>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</si>
  <si>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</si>
  <si>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</si>
  <si>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</si>
  <si>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</si>
  <si>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</si>
  <si>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</si>
  <si>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</si>
  <si>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</si>
  <si>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</si>
  <si>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</si>
  <si>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</si>
  <si>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</si>
  <si>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</si>
  <si>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</si>
  <si>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</si>
  <si>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</si>
  <si>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</si>
  <si>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</si>
  <si>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</si>
  <si>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</si>
  <si>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</si>
  <si>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</si>
  <si>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</si>
  <si>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</si>
  <si>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</si>
  <si>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</si>
  <si>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</si>
  <si>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</si>
  <si>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</si>
  <si>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</si>
  <si>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</si>
  <si>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</si>
  <si>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</si>
  <si>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</si>
  <si>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</si>
  <si>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</si>
  <si>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</si>
  <si>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</si>
  <si>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</si>
  <si>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</si>
  <si>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</si>
  <si>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</si>
  <si>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</si>
  <si>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</si>
  <si>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</si>
  <si>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</si>
  <si>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</si>
  <si>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</si>
  <si>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</si>
  <si>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</si>
  <si>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</si>
  <si>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</si>
  <si>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</si>
  <si>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</si>
  <si>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</si>
  <si>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</si>
  <si>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</si>
  <si>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</si>
  <si>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</si>
  <si>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</si>
  <si>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</si>
  <si>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</si>
  <si>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</si>
  <si>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</si>
  <si>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</si>
  <si>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</si>
  <si>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</si>
  <si>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</si>
  <si>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</si>
  <si>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</si>
  <si>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</si>
  <si>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</si>
  <si>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</si>
  <si>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</si>
  <si>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</si>
  <si>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</si>
  <si>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</si>
  <si>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</si>
  <si>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</si>
  <si>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</si>
  <si>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</si>
  <si>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</si>
  <si>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</si>
  <si>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</si>
  <si>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</si>
  <si>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</si>
  <si>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</si>
  <si>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</si>
  <si>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</si>
  <si>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</si>
  <si>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</si>
  <si>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</si>
  <si>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</si>
  <si>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</si>
  <si>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</si>
  <si>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</si>
  <si>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</si>
  <si>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</si>
  <si>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</si>
  <si>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</si>
  <si>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</si>
  <si>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</si>
  <si>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</si>
  <si>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</si>
  <si>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</si>
  <si>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</si>
  <si>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</si>
  <si>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</si>
  <si>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</si>
  <si>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</si>
  <si>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</si>
  <si>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</si>
  <si>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</si>
  <si>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</si>
  <si>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</si>
  <si>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</si>
  <si>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</si>
  <si>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</si>
  <si>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</si>
  <si>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</si>
  <si>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</si>
  <si>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</si>
  <si>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</si>
  <si>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</si>
  <si>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</si>
  <si>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</si>
  <si>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</si>
  <si>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</si>
  <si>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</si>
  <si>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</si>
  <si>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</si>
  <si>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</si>
  <si>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</si>
  <si>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</si>
  <si>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</si>
  <si>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</si>
  <si>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</si>
  <si>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</si>
  <si>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</si>
  <si>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</si>
  <si>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</si>
  <si>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</si>
  <si>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</si>
  <si>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</si>
  <si>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</si>
  <si>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</si>
  <si>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</si>
  <si>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</si>
  <si>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</si>
  <si>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</si>
  <si>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</si>
  <si>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</si>
  <si>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</si>
  <si>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</si>
  <si>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</si>
  <si>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</si>
  <si>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</si>
  <si>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</si>
  <si>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</si>
  <si>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</si>
  <si>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</si>
  <si>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</si>
  <si>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</si>
  <si>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</si>
  <si>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</si>
  <si>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</si>
  <si>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</si>
  <si>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</si>
  <si>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</si>
  <si>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</si>
  <si>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</si>
  <si>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</si>
  <si>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</si>
  <si>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</si>
  <si>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</si>
  <si>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</si>
  <si>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</si>
  <si>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</si>
  <si>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</si>
  <si>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</si>
  <si>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</si>
  <si>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</si>
  <si>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</si>
  <si>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</si>
  <si>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</si>
  <si>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</si>
  <si>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</si>
  <si>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</si>
  <si>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</si>
  <si>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</si>
  <si>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</si>
  <si>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</si>
  <si>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</si>
  <si>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</si>
  <si>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</si>
  <si>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</si>
  <si>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</si>
  <si>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</si>
  <si>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</si>
  <si>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</si>
  <si>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</si>
  <si>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</si>
  <si>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</si>
  <si>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</si>
  <si>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</si>
  <si>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</si>
  <si>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</si>
  <si>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</si>
  <si>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</si>
  <si>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</si>
  <si>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</si>
  <si>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</si>
  <si>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</si>
  <si>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</si>
  <si>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</si>
  <si>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</si>
  <si>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</si>
  <si>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</si>
  <si>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</si>
  <si>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</si>
  <si>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</si>
  <si>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</si>
  <si>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</si>
  <si>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</si>
  <si>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</si>
  <si>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</si>
  <si>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</si>
  <si>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</si>
  <si>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</si>
  <si>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</si>
  <si>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</si>
  <si>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</si>
  <si>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</si>
  <si>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</si>
  <si>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</si>
  <si>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</si>
  <si>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</si>
  <si>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</si>
  <si>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</si>
  <si>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</si>
  <si>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</si>
  <si>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</si>
  <si>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</si>
  <si>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</si>
  <si>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</si>
  <si>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</si>
  <si>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</si>
  <si>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</si>
  <si>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</si>
  <si>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</si>
  <si>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</si>
  <si>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</si>
  <si>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</si>
  <si>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</si>
  <si>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</si>
  <si>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</si>
  <si>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</si>
  <si>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</si>
  <si>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</si>
  <si>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</si>
  <si>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</si>
  <si>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</si>
  <si>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</si>
  <si>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</si>
  <si>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</si>
  <si>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</si>
  <si>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</si>
  <si>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</si>
  <si>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</si>
  <si>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</si>
  <si>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</si>
  <si>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</si>
  <si>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</si>
  <si>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</si>
  <si>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</si>
  <si>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</si>
  <si>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</si>
  <si>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</si>
  <si>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</si>
  <si>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</si>
  <si>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</si>
  <si>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</si>
  <si>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</si>
  <si>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</si>
  <si>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</si>
  <si>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</si>
  <si>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</si>
  <si>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</si>
  <si>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</si>
  <si>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</si>
  <si>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</si>
  <si>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</si>
  <si>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</si>
  <si>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</si>
  <si>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</si>
  <si>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</si>
  <si>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</si>
  <si>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</si>
  <si>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</si>
  <si>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</si>
  <si>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</si>
  <si>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</si>
  <si>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</si>
  <si>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</si>
  <si>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</si>
  <si>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</si>
  <si>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</si>
  <si>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</si>
  <si>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</si>
  <si>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</si>
  <si>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</si>
  <si>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</si>
  <si>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</si>
  <si>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</si>
  <si>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</si>
  <si>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</si>
  <si>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</si>
  <si>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</si>
  <si>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</si>
  <si>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</si>
  <si>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</si>
  <si>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</si>
  <si>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</si>
  <si>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</si>
  <si>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</si>
  <si>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</si>
  <si>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</si>
  <si>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</si>
  <si>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</si>
  <si>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</si>
  <si>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</si>
  <si>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</si>
  <si>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</si>
  <si>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</si>
  <si>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</si>
  <si>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</si>
  <si>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</si>
  <si>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</si>
  <si>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</si>
  <si>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</si>
  <si>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</si>
  <si>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</si>
  <si>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</si>
  <si>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</si>
  <si>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</si>
  <si>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</si>
  <si>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</si>
  <si>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</si>
  <si>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</si>
  <si>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</si>
  <si>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</si>
  <si>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</si>
  <si>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</si>
  <si>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</si>
  <si>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</si>
  <si>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</si>
  <si>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</si>
  <si>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</si>
  <si>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</si>
  <si>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</si>
  <si>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</si>
  <si>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</si>
  <si>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</si>
  <si>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</si>
  <si>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</si>
  <si>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</si>
  <si>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</si>
  <si>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</si>
  <si>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</si>
  <si>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</si>
  <si>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</si>
  <si>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</si>
  <si>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</si>
  <si>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</si>
  <si>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</si>
  <si>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</si>
  <si>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</si>
  <si>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</si>
  <si>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</si>
  <si>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</si>
  <si>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</si>
  <si>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</si>
  <si>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</si>
  <si>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</si>
  <si>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</si>
  <si>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</si>
  <si>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</si>
  <si>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</si>
  <si>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</si>
  <si>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</si>
  <si>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</si>
  <si>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</si>
  <si>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</si>
  <si>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</si>
  <si>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</si>
  <si>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</si>
  <si>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</si>
  <si>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</si>
  <si>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</si>
  <si>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</si>
  <si>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</si>
  <si>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</si>
  <si>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</si>
  <si>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</si>
  <si>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</si>
  <si>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</si>
  <si>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</si>
  <si>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</si>
  <si>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</si>
  <si>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</si>
  <si>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</si>
  <si>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</si>
  <si>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</si>
  <si>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</si>
  <si>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</si>
  <si>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</si>
  <si>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</si>
  <si>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</si>
  <si>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</si>
  <si>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</si>
  <si>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</si>
  <si>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</si>
  <si>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</si>
  <si>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</si>
  <si>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</si>
  <si>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</si>
  <si>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</si>
  <si>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</si>
  <si>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</si>
  <si>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</si>
  <si>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</si>
  <si>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</si>
  <si>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</si>
  <si>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</si>
  <si>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</si>
  <si>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</si>
  <si>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</si>
  <si>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</si>
  <si>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</si>
  <si>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</si>
  <si>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</si>
  <si>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</si>
  <si>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</si>
  <si>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</si>
  <si>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</si>
  <si>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</si>
  <si>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</si>
  <si>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</si>
  <si>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</si>
  <si>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</si>
  <si>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</si>
  <si>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</si>
  <si>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</si>
  <si>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</si>
  <si>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</si>
  <si>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</si>
  <si>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</si>
  <si>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</si>
  <si>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</si>
  <si>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</si>
  <si>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</si>
  <si>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</si>
  <si>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</si>
  <si>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</si>
  <si>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</si>
  <si>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</si>
  <si>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</si>
  <si>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</si>
  <si>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</si>
  <si>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</si>
  <si>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</si>
  <si>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</si>
  <si>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</si>
  <si>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</si>
  <si>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</si>
  <si>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</si>
  <si>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</si>
  <si>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</si>
  <si>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</si>
  <si>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</si>
  <si>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</si>
  <si>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</si>
  <si>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</si>
  <si>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</si>
  <si>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</si>
  <si>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</si>
  <si>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</si>
  <si>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</si>
  <si>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</si>
  <si>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</si>
  <si>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</si>
  <si>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</si>
  <si>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</si>
  <si>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</si>
  <si>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</si>
  <si>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</si>
  <si>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</si>
  <si>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</si>
  <si>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</si>
  <si>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</si>
  <si>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</si>
  <si>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</si>
  <si>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</si>
  <si>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</si>
  <si>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</si>
  <si>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</si>
  <si>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</si>
  <si>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</si>
  <si>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</si>
  <si>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</si>
  <si>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</si>
  <si>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</si>
  <si>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</si>
  <si>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</si>
  <si>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</si>
  <si>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</si>
  <si>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</si>
  <si>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</si>
  <si>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</si>
  <si>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</si>
  <si>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</si>
  <si>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</si>
  <si>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</si>
  <si>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</si>
  <si>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</si>
  <si>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</si>
  <si>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</si>
  <si>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</si>
  <si>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</si>
  <si>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</si>
  <si>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</si>
  <si>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</si>
  <si>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</si>
  <si>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</si>
  <si>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</si>
  <si>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</si>
  <si>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</si>
  <si>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</si>
  <si>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</si>
  <si>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</si>
  <si>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</si>
  <si>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</si>
  <si>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</si>
  <si>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</si>
  <si>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</si>
  <si>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</si>
  <si>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</si>
  <si>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</si>
  <si>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</si>
  <si>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</si>
  <si>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</si>
  <si>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</si>
  <si>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</si>
  <si>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</si>
  <si>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</si>
  <si>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</si>
  <si>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</si>
  <si>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</si>
  <si>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</si>
  <si>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</si>
  <si>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</si>
  <si>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</si>
  <si>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</si>
  <si>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</si>
  <si>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</si>
  <si>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</si>
  <si>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</si>
  <si>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</si>
  <si>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</si>
  <si>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</si>
  <si>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</si>
  <si>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</si>
  <si>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</si>
  <si>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</si>
  <si>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</si>
  <si>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</si>
  <si>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</si>
  <si>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</si>
  <si>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</si>
  <si>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</si>
  <si>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</si>
  <si>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</si>
  <si>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</si>
  <si>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</si>
  <si>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</si>
  <si>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</si>
  <si>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</si>
  <si>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</si>
  <si>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</si>
  <si>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</si>
  <si>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</si>
  <si>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</si>
  <si>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</si>
  <si>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</si>
  <si>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</si>
  <si>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</si>
  <si>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</si>
  <si>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</si>
  <si>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</si>
  <si>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</si>
  <si>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</si>
  <si>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</si>
  <si>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</si>
  <si>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</si>
  <si>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</si>
  <si>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</si>
  <si>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</si>
  <si>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</si>
  <si>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</si>
  <si>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</si>
  <si>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</si>
  <si>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</si>
  <si>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</si>
  <si>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</si>
  <si>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</si>
  <si>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</si>
  <si>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</si>
  <si>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</si>
  <si>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</si>
  <si>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</si>
  <si>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</si>
  <si>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</si>
  <si>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</si>
  <si>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</si>
  <si>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</si>
  <si>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</si>
  <si>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</si>
  <si>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</si>
  <si>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</si>
  <si>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</si>
  <si>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</si>
  <si>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</si>
  <si>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</si>
  <si>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</si>
  <si>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</si>
  <si>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</si>
  <si>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</si>
  <si>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</si>
  <si>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</si>
  <si>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</si>
  <si>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</si>
  <si>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</si>
  <si>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</si>
  <si>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</si>
  <si>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</si>
  <si>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</si>
  <si>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</si>
  <si>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</si>
  <si>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</si>
  <si>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</si>
  <si>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</si>
  <si>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</si>
  <si>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</si>
  <si>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</si>
  <si>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</si>
  <si>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</si>
  <si>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</si>
  <si>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</si>
  <si>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</si>
  <si>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</si>
  <si>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</si>
  <si>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</si>
  <si>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</si>
  <si>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</si>
  <si>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</si>
  <si>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</si>
  <si>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</si>
  <si>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</si>
  <si>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</si>
  <si>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</si>
  <si>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</si>
  <si>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</si>
  <si>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</si>
  <si>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</si>
  <si>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</si>
  <si>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</si>
  <si>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</si>
  <si>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</si>
  <si>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</si>
  <si>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</si>
  <si>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</si>
  <si>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</si>
  <si>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</si>
  <si>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</si>
  <si>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</si>
  <si>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</si>
  <si>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</si>
  <si>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</si>
  <si>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</si>
  <si>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</si>
  <si>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</si>
  <si>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</si>
  <si>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</si>
  <si>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</si>
  <si>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</si>
  <si>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</si>
  <si>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</si>
  <si>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</si>
  <si>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</si>
  <si>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</si>
  <si>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</si>
  <si>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</si>
  <si>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</si>
  <si>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</si>
  <si>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</si>
  <si>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</si>
  <si>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</si>
  <si>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</si>
  <si>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</si>
  <si>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</si>
  <si>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</si>
  <si>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</si>
  <si>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</si>
  <si>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</si>
  <si>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</si>
  <si>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</si>
  <si>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</si>
  <si>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</si>
  <si>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</si>
  <si>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</si>
  <si>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</si>
  <si>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</si>
  <si>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</si>
  <si>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</si>
  <si>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</si>
  <si>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</si>
  <si>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</si>
  <si>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</si>
  <si>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</si>
  <si>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</si>
  <si>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</si>
  <si>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</si>
  <si>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</si>
  <si>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</si>
  <si>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</si>
  <si>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</si>
  <si>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</si>
  <si>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</si>
  <si>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</si>
  <si>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</si>
  <si>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</si>
  <si>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</si>
  <si>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</si>
  <si>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</si>
  <si>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</si>
  <si>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</si>
  <si>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</si>
  <si>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</si>
  <si>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</si>
  <si>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</si>
  <si>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</si>
  <si>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</si>
  <si>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</si>
  <si>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</si>
  <si>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</si>
  <si>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</si>
  <si>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</si>
  <si>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</si>
  <si>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</si>
  <si>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</si>
  <si>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</si>
  <si>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</si>
  <si>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</si>
  <si>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</si>
  <si>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</si>
  <si>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</si>
  <si>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</si>
  <si>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</si>
  <si>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</si>
  <si>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</si>
  <si>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</si>
  <si>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</si>
  <si>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</si>
  <si>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</si>
  <si>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</si>
  <si>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</si>
  <si>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</si>
  <si>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</si>
  <si>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</si>
  <si>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</si>
  <si>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</si>
  <si>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</si>
  <si>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</si>
  <si>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</si>
  <si>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</si>
  <si>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</si>
  <si>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</si>
  <si>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</si>
  <si>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</si>
  <si>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</si>
  <si>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</si>
  <si>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</si>
  <si>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</si>
  <si>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</si>
  <si>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</si>
  <si>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</si>
  <si>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</si>
  <si>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</si>
  <si>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</si>
  <si>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</si>
  <si>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</si>
  <si>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</si>
  <si>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</si>
  <si>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</si>
  <si>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</si>
  <si>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</si>
  <si>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</si>
  <si>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</si>
  <si>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</si>
  <si>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</si>
  <si>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</si>
  <si>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</si>
  <si>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</si>
  <si>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</si>
  <si>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</si>
  <si>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</si>
  <si>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</si>
  <si>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</si>
  <si>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</si>
  <si>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</si>
  <si>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</si>
  <si>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</si>
  <si>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</si>
  <si>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</si>
  <si>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</si>
  <si>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</si>
  <si>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</si>
  <si>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</si>
  <si>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</si>
  <si>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</si>
  <si>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</si>
  <si>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</si>
  <si>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</si>
  <si>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</si>
  <si>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</si>
  <si>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</si>
  <si>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</si>
  <si>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</si>
  <si>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</si>
  <si>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</si>
  <si>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</si>
  <si>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</si>
  <si>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</si>
  <si>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</si>
  <si>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</si>
  <si>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</si>
  <si>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</si>
  <si>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</si>
  <si>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</si>
  <si>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</si>
  <si>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</si>
  <si>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</si>
  <si>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</si>
  <si>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</si>
  <si>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</si>
  <si>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</si>
  <si>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</si>
  <si>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</si>
  <si>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</si>
  <si>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</si>
  <si>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</si>
  <si>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</si>
  <si>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</si>
  <si>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</si>
  <si>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</si>
  <si>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</si>
  <si>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</si>
  <si>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</si>
  <si>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</si>
  <si>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</si>
  <si>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</si>
  <si>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</si>
  <si>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</si>
  <si>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</si>
  <si>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</si>
  <si>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</si>
  <si>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</si>
  <si>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</si>
  <si>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</si>
  <si>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</si>
  <si>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</si>
  <si>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</si>
  <si>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</si>
  <si>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</si>
  <si>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</si>
  <si>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</si>
  <si>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</si>
  <si>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</si>
  <si>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</si>
  <si>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</si>
  <si>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</si>
  <si>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</si>
  <si>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</si>
  <si>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</si>
  <si>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</si>
  <si>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</si>
  <si>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</si>
  <si>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</si>
  <si>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</si>
  <si>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</si>
  <si>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</si>
  <si>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</si>
  <si>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</si>
  <si>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</si>
  <si>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</si>
  <si>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</si>
  <si>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</si>
  <si>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</si>
  <si>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</si>
  <si>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</si>
  <si>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</si>
  <si>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</si>
  <si>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</si>
  <si>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</si>
  <si>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</si>
  <si>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</si>
  <si>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</si>
  <si>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</si>
  <si>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</si>
  <si>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</si>
  <si>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</si>
  <si>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</si>
  <si>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</si>
  <si>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</si>
  <si>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</si>
  <si>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</si>
  <si>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</si>
  <si>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</si>
  <si>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</si>
  <si>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</si>
  <si>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</si>
  <si>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</si>
  <si>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</si>
  <si>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</si>
  <si>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</si>
  <si>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</si>
  <si>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</si>
  <si>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</si>
  <si>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</si>
  <si>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</si>
  <si>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</si>
  <si>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</si>
  <si>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</si>
  <si>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</si>
  <si>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</si>
  <si>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</si>
  <si>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</si>
  <si>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</si>
  <si>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</si>
  <si>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</si>
  <si>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</si>
  <si>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</si>
  <si>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</si>
  <si>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</si>
  <si>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</si>
  <si>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</si>
  <si>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</si>
  <si>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</si>
  <si>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</si>
  <si>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</si>
  <si>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</si>
  <si>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</si>
  <si>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</si>
  <si>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</si>
  <si>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</si>
  <si>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</si>
  <si>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</si>
  <si>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</si>
  <si>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</si>
  <si>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</si>
  <si>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</si>
  <si>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</si>
  <si>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</si>
  <si>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</si>
  <si>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</si>
  <si>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</si>
  <si>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</si>
  <si>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</si>
  <si>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</si>
  <si>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</si>
  <si>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</si>
  <si>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</si>
  <si>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</si>
  <si>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</si>
  <si>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</si>
  <si>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</si>
  <si>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</si>
  <si>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</si>
  <si>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</si>
  <si>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</si>
  <si>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</si>
  <si>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</si>
  <si>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</si>
  <si>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</si>
  <si>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</si>
  <si>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</si>
  <si>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</si>
  <si>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</si>
  <si>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</si>
  <si>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</si>
  <si>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</si>
  <si>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</si>
  <si>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</si>
  <si>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</si>
  <si>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</si>
  <si>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</si>
  <si>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</si>
  <si>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</si>
  <si>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</si>
  <si>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</si>
  <si>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</si>
  <si>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</si>
  <si>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</si>
  <si>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</si>
  <si>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</si>
  <si>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</si>
  <si>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</si>
  <si>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</si>
  <si>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</si>
  <si>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</si>
  <si>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</si>
  <si>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</si>
  <si>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</si>
  <si>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</si>
  <si>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</si>
  <si>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</si>
  <si>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</si>
  <si>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</si>
  <si>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</si>
  <si>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</si>
  <si>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</si>
  <si>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</si>
  <si>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</si>
  <si>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</si>
  <si>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</si>
  <si>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</si>
  <si>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</si>
  <si>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</si>
  <si>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</si>
  <si>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</si>
  <si>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</si>
  <si>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</si>
  <si>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</si>
  <si>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</si>
  <si>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</si>
  <si>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</si>
  <si>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</si>
  <si>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</si>
  <si>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</si>
  <si>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</si>
  <si>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</si>
  <si>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</si>
  <si>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</si>
  <si>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</si>
  <si>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</si>
  <si>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</si>
  <si>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</si>
  <si>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</si>
  <si>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</si>
  <si>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</si>
  <si>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</si>
  <si>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</si>
  <si>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</si>
  <si>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</si>
  <si>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</si>
  <si>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</si>
  <si>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</si>
  <si>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</si>
  <si>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</si>
  <si>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</si>
  <si>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</si>
  <si>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</si>
  <si>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</si>
  <si>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</si>
  <si>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</si>
  <si>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</si>
  <si>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</si>
  <si>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</si>
  <si>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</si>
  <si>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</si>
  <si>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</si>
  <si>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</si>
  <si>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</si>
  <si>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</si>
  <si>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</si>
  <si>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</si>
  <si>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</si>
  <si>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</si>
  <si>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</si>
  <si>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</si>
  <si>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</si>
  <si>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</si>
  <si>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</si>
  <si>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</si>
  <si>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</si>
  <si>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</si>
  <si>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</si>
  <si>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</si>
  <si>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</si>
  <si>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</si>
  <si>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</si>
  <si>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</si>
  <si>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</si>
  <si>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</si>
  <si>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</si>
  <si>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</si>
  <si>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</si>
  <si>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</si>
  <si>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</si>
  <si>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</si>
  <si>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</si>
  <si>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</si>
  <si>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</si>
  <si>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</si>
  <si>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</si>
  <si>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</si>
  <si>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</si>
  <si>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</si>
  <si>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</si>
  <si>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</si>
  <si>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</si>
  <si>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</si>
  <si>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</si>
  <si>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</si>
  <si>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</si>
  <si>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</si>
  <si>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</si>
  <si>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</si>
  <si>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</si>
  <si>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</si>
  <si>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</si>
  <si>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</si>
  <si>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</si>
  <si>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</si>
  <si>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</si>
  <si>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</si>
  <si>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</si>
  <si>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</si>
  <si>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</si>
  <si>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</si>
  <si>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</si>
  <si>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</si>
  <si>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</si>
  <si>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</si>
  <si>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</si>
  <si>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</si>
  <si>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</si>
  <si>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</si>
  <si>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</si>
  <si>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</si>
  <si>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</si>
  <si>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</si>
  <si>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</si>
  <si>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</si>
  <si>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</si>
  <si>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</si>
  <si>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</si>
  <si>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</si>
  <si>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</si>
  <si>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</si>
  <si>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</si>
  <si>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</si>
  <si>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</si>
  <si>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</si>
  <si>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</si>
  <si>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</si>
  <si>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</si>
  <si>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</si>
  <si>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</si>
  <si>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</si>
  <si>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</si>
  <si>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</si>
  <si>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</si>
  <si>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</si>
  <si>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</si>
  <si>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</si>
  <si>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</si>
  <si>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</si>
  <si>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</si>
  <si>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</si>
  <si>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</si>
  <si>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</si>
  <si>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</si>
  <si>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</si>
  <si>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</si>
  <si>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</si>
  <si>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</si>
  <si>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</si>
  <si>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</si>
  <si>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</si>
  <si>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</si>
  <si>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</si>
  <si>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</si>
  <si>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</si>
  <si>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</si>
  <si>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</si>
  <si>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</si>
  <si>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</si>
  <si>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</si>
  <si>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</si>
  <si>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</si>
  <si>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</si>
  <si>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</si>
  <si>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</si>
  <si>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</si>
  <si>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</si>
  <si>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</si>
  <si>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</si>
  <si>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</si>
  <si>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</si>
  <si>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</si>
  <si>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</si>
  <si>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</si>
  <si>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</si>
  <si>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</si>
  <si>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</si>
  <si>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</si>
  <si>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</si>
  <si>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</si>
  <si>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</si>
  <si>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</si>
  <si>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</si>
  <si>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</si>
  <si>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</si>
  <si>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</si>
  <si>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</si>
  <si>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</si>
  <si>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</si>
  <si>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</si>
  <si>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</si>
  <si>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</si>
  <si>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</si>
  <si>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</si>
  <si>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</si>
  <si>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</si>
  <si>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</si>
  <si>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</si>
  <si>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</si>
  <si>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</si>
  <si>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</si>
  <si>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</si>
  <si>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</si>
  <si>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</si>
  <si>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</si>
  <si>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</si>
  <si>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</si>
  <si>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</si>
  <si>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</si>
  <si>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</si>
  <si>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</si>
  <si>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</si>
  <si>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</si>
  <si>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</si>
  <si>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</si>
  <si>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</si>
  <si>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</si>
  <si>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</si>
  <si>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</si>
  <si>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</si>
  <si>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</si>
  <si>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</si>
  <si>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</si>
  <si>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</si>
  <si>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</si>
  <si>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</si>
  <si>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</si>
  <si>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</si>
  <si>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</si>
  <si>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</si>
  <si>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</si>
  <si>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</si>
  <si>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</si>
  <si>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</si>
  <si>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</si>
  <si>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</si>
  <si>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</si>
  <si>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</si>
  <si>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</si>
  <si>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</si>
  <si>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</si>
  <si>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</si>
  <si>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</si>
  <si>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</si>
  <si>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</si>
  <si>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</si>
  <si>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</si>
  <si>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</si>
  <si>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</si>
  <si>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</si>
  <si>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</si>
  <si>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</si>
  <si>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</si>
  <si>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</si>
  <si>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</si>
  <si>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</si>
  <si>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</si>
  <si>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</si>
  <si>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</si>
  <si>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</si>
  <si>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</si>
  <si>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</si>
  <si>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</si>
  <si>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</si>
  <si>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</si>
  <si>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</si>
  <si>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</si>
  <si>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</si>
  <si>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</si>
  <si>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</si>
  <si>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</si>
  <si>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</si>
  <si>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</si>
  <si>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</si>
  <si>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</si>
  <si>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</si>
  <si>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</si>
  <si>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</si>
  <si>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</si>
  <si>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</si>
  <si>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</si>
  <si>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</si>
  <si>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</si>
  <si>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</si>
  <si>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</si>
  <si>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</si>
  <si>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</si>
  <si>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</si>
  <si>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</si>
  <si>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</si>
  <si>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</si>
  <si>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</si>
  <si>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</si>
  <si>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</si>
  <si>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</si>
  <si>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</si>
  <si>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</si>
  <si>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</si>
  <si>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</si>
  <si>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</si>
  <si>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</si>
  <si>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</si>
  <si>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</si>
  <si>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</si>
  <si>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</si>
  <si>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</si>
  <si>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</si>
  <si>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</si>
  <si>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</si>
  <si>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</si>
  <si>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</si>
  <si>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</si>
  <si>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</si>
  <si>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</si>
  <si>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</si>
  <si>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</si>
  <si>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</si>
  <si>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</si>
  <si>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</si>
  <si>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</si>
  <si>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</si>
  <si>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</si>
  <si>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</si>
  <si>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</si>
  <si>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</si>
  <si>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</si>
  <si>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</si>
  <si>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</si>
  <si>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</si>
  <si>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</si>
  <si>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</si>
  <si>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</si>
  <si>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</si>
  <si>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</si>
  <si>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</si>
  <si>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</si>
  <si>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</si>
  <si>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</si>
  <si>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</si>
  <si>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</si>
  <si>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</si>
  <si>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</si>
  <si>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</si>
  <si>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</si>
  <si>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</si>
  <si>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</si>
  <si>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</si>
  <si>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</si>
  <si>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</si>
  <si>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</si>
  <si>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</si>
  <si>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</si>
  <si>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</si>
  <si>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</si>
  <si>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</si>
  <si>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</si>
  <si>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</si>
  <si>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</si>
  <si>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</si>
  <si>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</si>
  <si>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</si>
  <si>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</si>
  <si>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</si>
  <si>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</si>
  <si>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</si>
  <si>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</si>
  <si>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</si>
  <si>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</si>
  <si>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</si>
  <si>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</si>
  <si>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</si>
  <si>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</si>
  <si>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</si>
  <si>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</si>
  <si>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</si>
  <si>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</si>
  <si>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</si>
  <si>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</si>
  <si>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</si>
  <si>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</si>
  <si>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</si>
  <si>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</si>
  <si>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</si>
  <si>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</si>
  <si>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</si>
  <si>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</si>
  <si>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</si>
  <si>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</si>
  <si>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</si>
  <si>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</si>
  <si>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</si>
  <si>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</si>
  <si>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</si>
  <si>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</si>
  <si>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</si>
  <si>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</si>
  <si>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</si>
  <si>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</si>
  <si>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</si>
  <si>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</si>
  <si>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</si>
  <si>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</si>
  <si>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</si>
  <si>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</si>
  <si>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</si>
  <si>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</si>
  <si>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</si>
  <si>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</si>
  <si>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</si>
  <si>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</si>
  <si>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</si>
  <si>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</si>
  <si>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</si>
  <si>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</si>
  <si>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</si>
  <si>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</si>
  <si>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</si>
  <si>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</si>
  <si>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</si>
  <si>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</si>
  <si>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</si>
  <si>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</si>
  <si>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</si>
  <si>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</si>
  <si>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</si>
  <si>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</si>
  <si>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</si>
  <si>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</si>
  <si>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</si>
  <si>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</si>
  <si>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</si>
  <si>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</si>
  <si>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</si>
  <si>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</si>
  <si>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</si>
  <si>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</si>
  <si>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</si>
  <si>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</si>
  <si>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</si>
  <si>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</si>
  <si>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</si>
  <si>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</si>
  <si>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</si>
  <si>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</si>
  <si>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</si>
  <si>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</si>
  <si>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</si>
  <si>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</si>
  <si>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</si>
  <si>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</si>
  <si>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</si>
  <si>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</si>
  <si>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</si>
  <si>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</si>
  <si>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</si>
  <si>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</si>
  <si>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</si>
  <si>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</si>
  <si>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</si>
  <si>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</si>
  <si>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</si>
  <si>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</si>
  <si>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</si>
  <si>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</si>
  <si>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</si>
  <si>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</si>
  <si>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</si>
  <si>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</si>
  <si>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</si>
  <si>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</si>
  <si>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</si>
  <si>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</si>
  <si>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</si>
  <si>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</si>
  <si>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</si>
  <si>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</si>
  <si>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</si>
  <si>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</si>
  <si>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</si>
  <si>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</si>
  <si>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</si>
  <si>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</si>
  <si>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</si>
  <si>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</si>
  <si>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</si>
  <si>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</si>
  <si>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</si>
  <si>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</si>
  <si>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</si>
  <si>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</si>
  <si>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</si>
  <si>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</si>
  <si>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</si>
  <si>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</si>
  <si>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</si>
  <si>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</si>
  <si>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</si>
  <si>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</si>
  <si>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</si>
  <si>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</si>
  <si>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</si>
  <si>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</si>
  <si>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</si>
  <si>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</si>
  <si>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</si>
  <si>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</si>
  <si>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</si>
  <si>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</si>
  <si>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</si>
  <si>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</si>
  <si>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</si>
  <si>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</si>
  <si>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</si>
  <si>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</si>
  <si>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</si>
  <si>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</si>
  <si>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</si>
  <si>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</si>
  <si>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</si>
  <si>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</si>
  <si>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</si>
  <si>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</si>
  <si>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</si>
  <si>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</si>
  <si>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</si>
  <si>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</si>
  <si>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</si>
  <si>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</si>
  <si>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</si>
  <si>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</si>
  <si>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</si>
  <si>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</si>
  <si>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</si>
  <si>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</si>
  <si>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</si>
  <si>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</si>
  <si>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</si>
  <si>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</si>
  <si>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</si>
  <si>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</si>
  <si>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</si>
  <si>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</si>
  <si>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</si>
  <si>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</si>
  <si>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</si>
  <si>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</si>
  <si>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</si>
  <si>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</si>
  <si>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</si>
  <si>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</si>
  <si>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</si>
  <si>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</si>
  <si>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</si>
  <si>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</si>
  <si>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</si>
  <si>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</si>
  <si>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</si>
  <si>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</si>
  <si>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</si>
  <si>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</si>
  <si>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</si>
  <si>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</si>
  <si>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</si>
  <si>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</si>
  <si>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</si>
  <si>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</si>
  <si>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</si>
  <si>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</si>
  <si>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</si>
  <si>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</si>
  <si>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</si>
  <si>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</si>
  <si>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</si>
  <si>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</si>
  <si>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</si>
  <si>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</si>
  <si>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</si>
  <si>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</si>
  <si>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</si>
  <si>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</si>
  <si>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</si>
  <si>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</si>
  <si>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</si>
  <si>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</si>
  <si>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</si>
  <si>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</si>
  <si>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</si>
  <si>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</si>
  <si>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</si>
  <si>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</si>
  <si>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</si>
  <si>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</si>
  <si>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</si>
  <si>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</si>
  <si>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</si>
  <si>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</si>
  <si>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</si>
  <si>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</si>
  <si>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</si>
  <si>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</si>
  <si>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</si>
  <si>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</si>
  <si>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</si>
  <si>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</si>
  <si>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</si>
  <si>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</si>
  <si>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</si>
  <si>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</si>
  <si>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</si>
  <si>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</si>
  <si>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</si>
  <si>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</si>
  <si>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</si>
  <si>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</si>
  <si>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</si>
  <si>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</si>
  <si>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</si>
  <si>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</si>
  <si>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</si>
  <si>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</si>
  <si>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</si>
  <si>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</si>
  <si>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</si>
  <si>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</si>
  <si>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</si>
  <si>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</si>
  <si>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</si>
  <si>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</si>
  <si>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</si>
  <si>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</si>
  <si>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</si>
  <si>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</si>
  <si>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</si>
  <si>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</si>
  <si>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</si>
  <si>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</si>
  <si>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</si>
  <si>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</si>
  <si>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</si>
  <si>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</si>
  <si>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</si>
  <si>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</si>
  <si>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</si>
  <si>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</si>
  <si>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</si>
  <si>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</si>
  <si>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</si>
  <si>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</si>
  <si>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</si>
  <si>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</si>
  <si>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</si>
  <si>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</si>
  <si>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</si>
  <si>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</si>
  <si>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</si>
  <si>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</si>
  <si>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</si>
  <si>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</si>
  <si>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</si>
  <si>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</si>
  <si>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</si>
  <si>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</si>
  <si>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</si>
  <si>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</si>
  <si>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</si>
  <si>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</si>
  <si>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</si>
  <si>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</si>
  <si>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</si>
  <si>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</si>
  <si>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</si>
  <si>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</si>
  <si>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</si>
  <si>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</si>
  <si>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</si>
  <si>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</si>
  <si>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</si>
  <si>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</si>
  <si>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</si>
  <si>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</si>
  <si>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</si>
  <si>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</si>
  <si>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</si>
  <si>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</si>
  <si>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</si>
  <si>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</si>
  <si>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</si>
  <si>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</si>
  <si>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</si>
  <si>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</si>
  <si>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</si>
  <si>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</si>
  <si>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</si>
  <si>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</si>
  <si>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</si>
  <si>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</si>
  <si>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</si>
  <si>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</si>
  <si>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</si>
  <si>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</si>
  <si>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</si>
  <si>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</si>
  <si>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</si>
  <si>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</si>
  <si>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</si>
  <si>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</si>
  <si>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</si>
  <si>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</si>
  <si>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</si>
  <si>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</si>
  <si>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</si>
  <si>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</si>
  <si>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</si>
  <si>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</si>
  <si>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</si>
  <si>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</si>
  <si>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</si>
  <si>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</si>
  <si>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</si>
  <si>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</si>
  <si>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</si>
  <si>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</si>
  <si>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</si>
  <si>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</si>
  <si>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</si>
  <si>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</si>
  <si>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</si>
  <si>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</si>
  <si>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</si>
  <si>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</si>
  <si>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</si>
  <si>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</si>
  <si>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</si>
  <si>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</si>
  <si>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</si>
  <si>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</si>
  <si>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</si>
  <si>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</si>
  <si>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</si>
  <si>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</si>
  <si>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</si>
  <si>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</si>
  <si>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</si>
  <si>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</si>
  <si>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</si>
  <si>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</si>
  <si>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</si>
  <si>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</si>
  <si>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</si>
  <si>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</si>
  <si>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</si>
  <si>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</si>
  <si>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</si>
  <si>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</si>
  <si>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</si>
  <si>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</si>
  <si>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</si>
  <si>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</si>
  <si>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</si>
  <si>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</si>
  <si>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</si>
  <si>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</si>
  <si>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</si>
  <si>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</si>
  <si>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</si>
  <si>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</si>
  <si>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</si>
  <si>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</si>
  <si>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</si>
  <si>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</si>
  <si>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</si>
  <si>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</si>
  <si>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</si>
  <si>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</si>
  <si>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</si>
  <si>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</si>
  <si>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</si>
  <si>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</si>
  <si>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</si>
  <si>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</si>
  <si>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</si>
  <si>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</si>
  <si>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</si>
  <si>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</si>
  <si>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</si>
  <si>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</si>
  <si>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</si>
  <si>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</si>
  <si>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</si>
  <si>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</si>
  <si>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</si>
  <si>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</si>
  <si>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</si>
  <si>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</si>
  <si>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</si>
  <si>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</si>
  <si>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</si>
  <si>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</si>
  <si>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</si>
  <si>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</si>
  <si>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</si>
  <si>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</si>
  <si>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</si>
  <si>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</si>
  <si>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</si>
  <si>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</si>
  <si>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</si>
  <si>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</si>
  <si>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</si>
  <si>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</si>
  <si>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</si>
  <si>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</si>
  <si>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</si>
  <si>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</si>
  <si>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</si>
  <si>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</si>
  <si>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</si>
  <si>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</si>
  <si>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</si>
  <si>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</si>
  <si>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</si>
  <si>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</si>
  <si>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</si>
  <si>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</si>
  <si>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</si>
  <si>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</si>
  <si>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</si>
  <si>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</si>
  <si>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</si>
  <si>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</si>
  <si>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</si>
  <si>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</si>
  <si>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</si>
  <si>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</si>
  <si>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</si>
  <si>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</si>
  <si>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</si>
  <si>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</si>
  <si>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</si>
  <si>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</si>
  <si>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</si>
  <si>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</si>
  <si>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</si>
  <si>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</si>
  <si>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</si>
  <si>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</si>
  <si>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</si>
  <si>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</si>
  <si>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</si>
  <si>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</si>
  <si>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</si>
  <si>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</si>
  <si>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</si>
  <si>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</si>
  <si>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</si>
  <si>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</si>
  <si>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</si>
  <si>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</si>
  <si>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</si>
  <si>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</si>
  <si>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</si>
  <si>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</si>
  <si>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</si>
  <si>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</si>
  <si>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</si>
  <si>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</si>
  <si>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</si>
  <si>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</si>
  <si>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</si>
  <si>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</si>
  <si>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</si>
  <si>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</si>
  <si>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</si>
  <si>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</si>
  <si>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</si>
  <si>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</si>
  <si>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</si>
  <si>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</si>
  <si>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</si>
  <si>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</si>
  <si>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</si>
  <si>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</si>
  <si>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</si>
  <si>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</si>
  <si>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</si>
  <si>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</si>
  <si>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</si>
  <si>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</si>
  <si>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</si>
  <si>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</si>
  <si>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</si>
  <si>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</si>
  <si>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</si>
  <si>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</si>
  <si>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</si>
  <si>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</si>
  <si>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</si>
  <si>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</si>
  <si>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</si>
  <si>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</si>
  <si>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</si>
  <si>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</si>
  <si>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</si>
  <si>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</si>
  <si>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</si>
  <si>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</si>
  <si>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</si>
  <si>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</si>
  <si>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</si>
  <si>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</si>
  <si>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</si>
  <si>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</si>
  <si>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</si>
  <si>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</si>
  <si>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</si>
  <si>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</si>
  <si>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</si>
  <si>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</si>
  <si>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</si>
  <si>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</si>
  <si>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</si>
  <si>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</si>
  <si>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</si>
  <si>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</si>
  <si>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</si>
  <si>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</si>
  <si>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</si>
  <si>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</si>
  <si>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</si>
  <si>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</si>
  <si>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</si>
  <si>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</si>
  <si>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</si>
  <si>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</si>
  <si>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</si>
  <si>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</si>
  <si>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</si>
  <si>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</si>
  <si>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</si>
  <si>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</si>
  <si>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</si>
  <si>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</si>
  <si>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</si>
  <si>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</si>
  <si>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</si>
  <si>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</si>
  <si>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</si>
  <si>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</si>
  <si>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</si>
  <si>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</si>
  <si>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</si>
  <si>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</si>
  <si>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</si>
  <si>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</si>
  <si>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</si>
  <si>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</si>
  <si>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</si>
  <si>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</si>
  <si>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</si>
  <si>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</si>
  <si>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</si>
  <si>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</si>
  <si>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</si>
  <si>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</si>
  <si>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</si>
  <si>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</si>
  <si>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</si>
  <si>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</si>
  <si>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</si>
  <si>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</si>
  <si>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</si>
  <si>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</si>
  <si>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</si>
  <si>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</si>
  <si>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</si>
  <si>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</si>
  <si>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</si>
  <si>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</si>
  <si>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</si>
  <si>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</si>
  <si>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</si>
  <si>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</si>
  <si>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</si>
  <si>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</si>
  <si>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</si>
  <si>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</si>
  <si>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</si>
  <si>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</si>
  <si>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</si>
  <si>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</si>
  <si>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</si>
  <si>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</si>
  <si>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</si>
  <si>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</si>
  <si>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</si>
  <si>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</si>
  <si>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</si>
  <si>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</si>
  <si>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</si>
  <si>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</si>
  <si>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</si>
  <si>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</si>
  <si>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</si>
  <si>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</si>
  <si>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</si>
  <si>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</si>
  <si>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</si>
  <si>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</si>
  <si>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</si>
  <si>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</si>
  <si>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</si>
  <si>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</si>
  <si>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</si>
  <si>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</si>
  <si>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</si>
  <si>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</si>
  <si>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</si>
  <si>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</si>
  <si>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</si>
  <si>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</si>
  <si>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</si>
  <si>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</si>
  <si>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</si>
  <si>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</si>
  <si>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</si>
  <si>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</si>
  <si>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</si>
  <si>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</si>
  <si>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</si>
  <si>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</si>
  <si>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</si>
  <si>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</si>
  <si>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</si>
  <si>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</si>
  <si>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</si>
  <si>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</si>
  <si>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</si>
  <si>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</si>
  <si>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</si>
  <si>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</si>
  <si>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</si>
  <si>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</si>
  <si>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</si>
  <si>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</si>
  <si>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</si>
  <si>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</si>
  <si>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</si>
  <si>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</si>
  <si>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</si>
  <si>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</si>
  <si>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</si>
  <si>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</si>
  <si>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</si>
  <si>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</si>
  <si>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</si>
  <si>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</si>
  <si>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</si>
  <si>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</si>
  <si>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</si>
  <si>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</si>
  <si>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</si>
  <si>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</si>
  <si>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</si>
  <si>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</si>
  <si>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</si>
  <si>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</si>
  <si>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</si>
  <si>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</si>
  <si>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</si>
  <si>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</si>
  <si>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</si>
  <si>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</si>
  <si>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</si>
  <si>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</si>
  <si>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</si>
  <si>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</si>
  <si>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</si>
  <si>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</si>
  <si>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</si>
  <si>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</si>
  <si>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</si>
  <si>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</si>
  <si>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</si>
  <si>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</si>
  <si>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</si>
  <si>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</si>
  <si>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</si>
  <si>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</si>
  <si>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</si>
  <si>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</si>
  <si>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</si>
  <si>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</si>
  <si>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</si>
  <si>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</si>
  <si>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</si>
  <si>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</si>
  <si>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</si>
  <si>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</si>
  <si>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</si>
  <si>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</si>
  <si>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</si>
  <si>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</si>
  <si>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</si>
  <si>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</si>
  <si>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</si>
  <si>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</si>
  <si>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</si>
  <si>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</si>
  <si>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</si>
  <si>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</si>
  <si>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</si>
  <si>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</si>
  <si>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</si>
  <si>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</si>
  <si>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</si>
  <si>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</si>
  <si>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</si>
  <si>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</si>
  <si>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</si>
  <si>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</si>
  <si>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</si>
  <si>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</si>
  <si>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</si>
  <si>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</si>
  <si>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</si>
  <si>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</si>
  <si>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</si>
  <si>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</si>
  <si>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</si>
  <si>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</si>
  <si>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</si>
  <si>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</si>
  <si>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</si>
  <si>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</si>
  <si>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</si>
  <si>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</si>
  <si>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</si>
  <si>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</si>
  <si>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</si>
  <si>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</si>
  <si>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</si>
  <si>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</si>
  <si>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</si>
  <si>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</si>
  <si>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</si>
  <si>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</si>
  <si>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</si>
  <si>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</si>
  <si>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</si>
  <si>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</si>
  <si>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</si>
  <si>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</si>
  <si>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</si>
  <si>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</si>
  <si>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</si>
  <si>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</si>
  <si>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</si>
  <si>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</si>
  <si>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</si>
  <si>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</si>
  <si>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</si>
  <si>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</si>
  <si>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</si>
  <si>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</si>
  <si>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</si>
  <si>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</si>
  <si>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</si>
  <si>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</si>
  <si>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</si>
  <si>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</si>
  <si>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</si>
  <si>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</si>
  <si>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</si>
  <si>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</si>
  <si>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</si>
  <si>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</si>
  <si>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</si>
  <si>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</si>
  <si>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</si>
  <si>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</si>
  <si>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</si>
  <si>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</si>
  <si>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</si>
  <si>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</si>
  <si>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</si>
  <si>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</si>
  <si>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</si>
  <si>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</si>
  <si>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</si>
  <si>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</si>
  <si>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</si>
  <si>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</si>
  <si>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</si>
  <si>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</si>
  <si>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</si>
  <si>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</si>
  <si>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</si>
  <si>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</si>
  <si>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</si>
  <si>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</si>
  <si>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</si>
  <si>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</si>
  <si>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</si>
  <si>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</si>
  <si>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</si>
  <si>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</si>
  <si>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</si>
  <si>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</si>
  <si>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</si>
  <si>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</si>
  <si>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</si>
  <si>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</si>
  <si>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</si>
  <si>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</si>
  <si>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</si>
  <si>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</si>
  <si>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</si>
  <si>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</si>
  <si>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</si>
  <si>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</si>
  <si>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</si>
  <si>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</si>
  <si>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</si>
  <si>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</si>
  <si>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</si>
  <si>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</si>
  <si>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</si>
  <si>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</si>
  <si>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</si>
  <si>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</si>
  <si>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</si>
  <si>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</si>
  <si>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</si>
  <si>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</si>
  <si>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</si>
  <si>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</si>
  <si>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</si>
  <si>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</si>
  <si>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</si>
  <si>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</si>
  <si>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</si>
  <si>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</si>
  <si>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</si>
  <si>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</si>
  <si>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</si>
  <si>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</si>
  <si>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</si>
  <si>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</si>
  <si>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</si>
  <si>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</si>
  <si>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</si>
  <si>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</si>
  <si>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</si>
  <si>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</si>
  <si>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</si>
  <si>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</si>
  <si>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</si>
  <si>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</si>
  <si>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</si>
  <si>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</si>
  <si>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</si>
  <si>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</si>
  <si>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</si>
  <si>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</si>
  <si>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</si>
  <si>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</si>
  <si>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</si>
  <si>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</si>
  <si>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</si>
  <si>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</si>
  <si>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</si>
  <si>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</si>
  <si>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</si>
  <si>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</si>
  <si>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</si>
  <si>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</si>
  <si>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</si>
  <si>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</si>
  <si>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</si>
  <si>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</si>
  <si>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</si>
  <si>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</si>
  <si>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</si>
  <si>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</si>
  <si>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</si>
  <si>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</si>
  <si>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</si>
  <si>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</si>
  <si>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</si>
  <si>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</si>
  <si>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</si>
  <si>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</si>
  <si>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</si>
  <si>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</si>
  <si>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</si>
  <si>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</si>
  <si>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</si>
  <si>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</si>
  <si>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</si>
  <si>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</si>
  <si>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</si>
  <si>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</si>
  <si>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</si>
  <si>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</si>
  <si>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</si>
  <si>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</si>
  <si>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</si>
  <si>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</si>
  <si>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</si>
  <si>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</si>
  <si>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</si>
  <si>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</si>
  <si>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</si>
  <si>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</si>
  <si>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</si>
  <si>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</si>
  <si>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</si>
  <si>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</si>
  <si>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</si>
  <si>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</si>
  <si>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</si>
  <si>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</si>
  <si>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</si>
  <si>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</si>
  <si>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</si>
  <si>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</si>
  <si>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</si>
  <si>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</si>
  <si>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</si>
  <si>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</si>
  <si>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</si>
  <si>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</si>
  <si>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</si>
  <si>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</si>
  <si>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</si>
  <si>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</si>
  <si>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</si>
  <si>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</si>
  <si>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</si>
  <si>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</si>
  <si>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</si>
  <si>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</si>
  <si>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</si>
  <si>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</si>
  <si>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</si>
  <si>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</si>
  <si>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</si>
  <si>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</si>
  <si>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</si>
  <si>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</si>
  <si>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</si>
  <si>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</si>
  <si>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</si>
  <si>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</si>
  <si>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</si>
  <si>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</si>
  <si>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</si>
  <si>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</si>
  <si>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</si>
  <si>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</si>
  <si>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</si>
  <si>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</si>
  <si>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</si>
  <si>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</si>
  <si>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</si>
  <si>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</si>
  <si>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</si>
  <si>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</si>
  <si>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</si>
  <si>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</si>
  <si>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</si>
  <si>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</si>
  <si>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</si>
  <si>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</si>
  <si>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</si>
  <si>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</si>
  <si>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</si>
  <si>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</si>
  <si>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</si>
  <si>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</si>
  <si>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</si>
  <si>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</si>
  <si>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</si>
  <si>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</si>
  <si>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</si>
  <si>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</si>
  <si>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</si>
  <si>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</si>
  <si>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</si>
  <si>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</si>
  <si>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</si>
  <si>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</si>
  <si>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</si>
  <si>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</si>
  <si>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</si>
  <si>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</si>
  <si>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</si>
  <si>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</si>
  <si>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</si>
  <si>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</si>
  <si>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</si>
  <si>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</si>
  <si>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</si>
  <si>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</si>
  <si>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</si>
  <si>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</si>
  <si>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</si>
  <si>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</si>
  <si>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</si>
  <si>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</si>
  <si>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</si>
  <si>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</si>
  <si>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</si>
  <si>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</si>
  <si>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</si>
  <si>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</si>
  <si>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</si>
  <si>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</si>
  <si>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</si>
  <si>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</si>
  <si>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</si>
  <si>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</si>
  <si>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</si>
  <si>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</si>
  <si>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</si>
  <si>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</si>
  <si>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</si>
  <si>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</si>
  <si>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</si>
  <si>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</si>
  <si>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</si>
  <si>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</si>
  <si>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</si>
  <si>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</si>
  <si>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</si>
  <si>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</si>
  <si>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</si>
  <si>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</si>
  <si>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</si>
  <si>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</si>
  <si>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</si>
  <si>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</si>
  <si>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</si>
  <si>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</si>
  <si>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</si>
  <si>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</si>
  <si>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</si>
  <si>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</si>
  <si>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</si>
  <si>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</si>
  <si>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</si>
  <si>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</si>
  <si>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</si>
  <si>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</si>
  <si>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</si>
  <si>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</si>
  <si>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</si>
  <si>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</si>
  <si>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</si>
  <si>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</si>
  <si>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</si>
  <si>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</si>
  <si>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</si>
  <si>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</si>
  <si>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</si>
  <si>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</si>
  <si>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</si>
  <si>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</si>
  <si>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</si>
  <si>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</si>
  <si>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</si>
  <si>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</si>
  <si>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</si>
  <si>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</si>
  <si>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</si>
  <si>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</si>
  <si>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</si>
  <si>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</si>
  <si>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</si>
  <si>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</si>
  <si>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</si>
  <si>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</si>
  <si>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</si>
  <si>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</si>
  <si>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</si>
  <si>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</si>
  <si>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</si>
  <si>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</si>
  <si>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</si>
  <si>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</si>
  <si>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</si>
  <si>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</si>
  <si>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</si>
  <si>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</si>
  <si>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</si>
  <si>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</si>
  <si>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</si>
  <si>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</si>
  <si>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</si>
  <si>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</si>
  <si>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</si>
  <si>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</si>
  <si>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</si>
  <si>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</si>
  <si>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</si>
  <si>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</si>
  <si>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</si>
  <si>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</si>
  <si>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</si>
  <si>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</si>
  <si>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</si>
  <si>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</si>
  <si>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</si>
  <si>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</si>
  <si>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</si>
  <si>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</si>
  <si>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</si>
  <si>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</si>
  <si>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</si>
  <si>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</si>
  <si>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</si>
  <si>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</si>
  <si>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</si>
  <si>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</si>
  <si>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</si>
  <si>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</si>
  <si>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</si>
  <si>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</si>
  <si>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</si>
  <si>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</si>
  <si>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</si>
  <si>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</si>
  <si>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</si>
  <si>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</si>
  <si>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</si>
  <si>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</si>
  <si>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</si>
  <si>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</si>
  <si>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</si>
  <si>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</si>
  <si>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</si>
  <si>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</si>
  <si>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</si>
  <si>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</si>
  <si>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</si>
  <si>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</si>
  <si>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</si>
  <si>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</si>
  <si>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</si>
  <si>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</si>
  <si>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</si>
  <si>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</si>
  <si>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</si>
  <si>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</si>
  <si>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</si>
  <si>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</si>
  <si>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</si>
  <si>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</si>
  <si>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</si>
  <si>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</si>
  <si>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</si>
  <si>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</si>
  <si>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</si>
  <si>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</si>
  <si>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</si>
  <si>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</si>
  <si>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</si>
  <si>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</si>
  <si>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</si>
  <si>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</si>
  <si>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</si>
  <si>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</si>
  <si>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</si>
  <si>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</si>
  <si>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</si>
  <si>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</si>
  <si>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</si>
  <si>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</si>
  <si>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</si>
  <si>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</si>
  <si>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</si>
  <si>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</si>
  <si>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</si>
  <si>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</si>
  <si>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</si>
  <si>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</si>
  <si>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</si>
  <si>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</si>
  <si>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</si>
  <si>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</si>
  <si>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</si>
  <si>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</si>
  <si>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</si>
  <si>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</si>
  <si>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</si>
  <si>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</si>
  <si>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</si>
  <si>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</si>
  <si>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</si>
  <si>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</si>
  <si>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</si>
  <si>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</si>
  <si>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</si>
  <si>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</si>
  <si>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</si>
  <si>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</si>
  <si>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</si>
  <si>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</si>
  <si>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</si>
  <si>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</si>
  <si>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</si>
  <si>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</si>
  <si>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</si>
  <si>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</si>
  <si>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</si>
  <si>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</si>
  <si>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</si>
  <si>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</si>
  <si>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</si>
  <si>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</si>
  <si>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</si>
  <si>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</si>
  <si>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</si>
  <si>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</si>
  <si>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</si>
  <si>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</si>
  <si>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</si>
  <si>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</si>
  <si>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</si>
  <si>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</si>
  <si>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</si>
  <si>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</si>
  <si>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</si>
  <si>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</si>
  <si>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</si>
  <si>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</si>
  <si>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</si>
  <si>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</si>
  <si>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</si>
  <si>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</si>
  <si>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</si>
  <si>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</si>
  <si>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</si>
  <si>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</si>
  <si>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</si>
  <si>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</si>
  <si>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</si>
  <si>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</si>
  <si>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</si>
  <si>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</si>
  <si>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</si>
  <si>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</si>
  <si>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</si>
  <si>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</si>
  <si>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</si>
  <si>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</si>
  <si>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</si>
  <si>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</si>
  <si>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</si>
  <si>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</si>
  <si>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</si>
  <si>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</si>
  <si>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</si>
  <si>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</si>
  <si>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</si>
  <si>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</si>
  <si>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</si>
  <si>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</si>
  <si>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</si>
  <si>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</si>
  <si>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</si>
  <si>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</si>
  <si>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</si>
  <si>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</si>
  <si>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</si>
  <si>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</si>
  <si>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</si>
  <si>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</si>
  <si>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</si>
  <si>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</si>
  <si>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</si>
  <si>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</si>
  <si>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</si>
  <si>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</si>
  <si>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</si>
  <si>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</si>
  <si>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</si>
  <si>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</si>
  <si>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</si>
  <si>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</si>
  <si>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</si>
  <si>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</si>
  <si>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</si>
  <si>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</si>
  <si>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</si>
  <si>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</si>
  <si>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</si>
  <si>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</si>
  <si>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</si>
  <si>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</si>
  <si>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</si>
  <si>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</si>
  <si>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</si>
  <si>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</si>
  <si>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</si>
  <si>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</si>
  <si>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</si>
  <si>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</si>
  <si>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</si>
  <si>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</si>
  <si>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</si>
  <si>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</si>
  <si>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</si>
  <si>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</si>
  <si>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</si>
  <si>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</si>
  <si>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</si>
  <si>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</si>
  <si>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</si>
  <si>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</si>
  <si>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</si>
  <si>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</si>
  <si>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</si>
  <si>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</si>
  <si>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</si>
  <si>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</si>
  <si>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</si>
  <si>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</si>
  <si>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</si>
  <si>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</si>
  <si>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</si>
  <si>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</si>
  <si>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</si>
  <si>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</si>
  <si>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</si>
  <si>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</si>
  <si>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</si>
  <si>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</si>
  <si>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</si>
  <si>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</si>
  <si>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</si>
  <si>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</si>
  <si>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</si>
  <si>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</si>
  <si>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</si>
  <si>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</si>
  <si>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</si>
  <si>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</si>
  <si>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</si>
  <si>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</si>
  <si>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</si>
  <si>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</si>
  <si>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</si>
  <si>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</si>
  <si>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</si>
  <si>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</si>
  <si>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</si>
  <si>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</si>
  <si>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</si>
  <si>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</si>
  <si>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</si>
  <si>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</si>
  <si>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</si>
  <si>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</si>
  <si>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</si>
  <si>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</si>
  <si>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</si>
  <si>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</si>
  <si>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</si>
  <si>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</si>
  <si>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</si>
  <si>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</si>
  <si>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</si>
  <si>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</si>
  <si>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</si>
  <si>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</si>
  <si>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</si>
  <si>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</si>
  <si>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</si>
  <si>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</si>
  <si>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</si>
  <si>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</si>
  <si>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</si>
  <si>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</si>
  <si>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</si>
  <si>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</si>
  <si>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</si>
  <si>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</si>
  <si>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</si>
  <si>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</si>
  <si>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</si>
  <si>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</si>
  <si>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</si>
  <si>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</si>
  <si>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</si>
  <si>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</si>
  <si>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</si>
  <si>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</si>
  <si>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</si>
  <si>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</si>
  <si>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</si>
  <si>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</si>
  <si>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</si>
  <si>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</si>
  <si>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</si>
  <si>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</si>
  <si>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</si>
  <si>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</si>
  <si>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</si>
  <si>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</si>
  <si>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</si>
  <si>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</si>
  <si>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</si>
  <si>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</si>
  <si>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</si>
  <si>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</si>
  <si>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</si>
  <si>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</si>
  <si>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</si>
  <si>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</si>
  <si>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</si>
  <si>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</si>
  <si>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</si>
  <si>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</si>
  <si>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</si>
  <si>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</si>
  <si>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</si>
  <si>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</si>
  <si>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</si>
  <si>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</si>
  <si>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</si>
  <si>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</si>
  <si>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</si>
  <si>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</si>
  <si>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</si>
  <si>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</si>
  <si>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</si>
  <si>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</si>
  <si>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</si>
  <si>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</si>
  <si>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</si>
  <si>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</si>
  <si>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</si>
  <si>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</si>
  <si>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</si>
  <si>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</si>
  <si>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</si>
  <si>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</si>
  <si>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</si>
  <si>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</si>
  <si>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</si>
  <si>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</si>
  <si>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</si>
  <si>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</si>
  <si>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</si>
  <si>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</si>
  <si>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</si>
  <si>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</si>
  <si>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</si>
  <si>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</si>
  <si>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</si>
  <si>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</si>
  <si>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</si>
  <si>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</si>
  <si>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</si>
  <si>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</si>
  <si>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</si>
  <si>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</si>
  <si>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</si>
  <si>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</si>
  <si>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</si>
  <si>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</si>
  <si>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</si>
  <si>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</si>
  <si>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</si>
  <si>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</si>
  <si>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</si>
  <si>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</si>
  <si>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</si>
  <si>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</si>
  <si>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</si>
  <si>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</si>
  <si>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</si>
  <si>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</si>
  <si>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</si>
  <si>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</si>
  <si>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</si>
  <si>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</si>
  <si>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</si>
  <si>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</si>
  <si>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</si>
  <si>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</si>
  <si>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</si>
  <si>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</si>
  <si>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</si>
  <si>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</si>
  <si>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</si>
  <si>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</si>
  <si>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</si>
  <si>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</si>
  <si>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</si>
  <si>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</si>
  <si>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</si>
  <si>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</si>
  <si>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</si>
  <si>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</si>
  <si>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</si>
  <si>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</si>
  <si>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</si>
  <si>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</si>
  <si>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</si>
  <si>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</si>
  <si>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</si>
  <si>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</si>
  <si>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</si>
  <si>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</si>
  <si>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</si>
  <si>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</si>
  <si>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</si>
  <si>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</si>
  <si>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</si>
  <si>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</si>
  <si>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</si>
  <si>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</si>
  <si>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</si>
  <si>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</si>
  <si>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</si>
  <si>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</si>
  <si>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</si>
  <si>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</si>
  <si>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</si>
  <si>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</si>
  <si>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</si>
  <si>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</si>
  <si>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</si>
  <si>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</si>
  <si>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</si>
  <si>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</si>
  <si>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</si>
  <si>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</si>
  <si>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</si>
  <si>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</si>
  <si>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</si>
  <si>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</si>
  <si>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</si>
  <si>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</si>
  <si>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</si>
  <si>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</si>
  <si>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</si>
  <si>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</si>
  <si>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</si>
  <si>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</si>
  <si>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</si>
  <si>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</si>
  <si>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</si>
  <si>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</si>
  <si>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</si>
  <si>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</si>
  <si>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</si>
  <si>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</si>
  <si>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</si>
  <si>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</si>
  <si>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</si>
  <si>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</si>
  <si>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</si>
  <si>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</si>
  <si>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</si>
  <si>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</si>
  <si>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</si>
  <si>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</si>
  <si>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</si>
  <si>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</si>
  <si>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</si>
  <si>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</si>
  <si>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</si>
  <si>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</si>
  <si>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</si>
  <si>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</si>
  <si>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</si>
  <si>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</si>
  <si>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</si>
  <si>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</si>
  <si>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</si>
  <si>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</si>
  <si>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</si>
  <si>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</si>
  <si>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</si>
  <si>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</si>
  <si>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</si>
  <si>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</si>
  <si>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</si>
  <si>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</si>
  <si>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</si>
  <si>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</si>
  <si>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</si>
  <si>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</si>
  <si>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</si>
  <si>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</si>
  <si>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</si>
  <si>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</si>
  <si>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</si>
  <si>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</si>
  <si>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</si>
  <si>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</si>
  <si>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</si>
  <si>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</si>
  <si>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</si>
  <si>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</si>
  <si>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</si>
  <si>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</si>
  <si>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</si>
  <si>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</si>
  <si>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</si>
  <si>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</si>
  <si>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</si>
  <si>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</si>
  <si>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</si>
  <si>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</si>
  <si>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</si>
  <si>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</si>
  <si>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</si>
  <si>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</si>
  <si>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</si>
  <si>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</si>
  <si>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</si>
  <si>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</si>
  <si>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</si>
  <si>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</si>
  <si>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</si>
  <si>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</si>
  <si>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</si>
  <si>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</si>
  <si>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</si>
  <si>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</si>
  <si>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</si>
  <si>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</si>
  <si>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</si>
  <si>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</si>
  <si>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</si>
  <si>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</si>
  <si>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</si>
  <si>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</si>
  <si>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</si>
  <si>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</si>
  <si>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</si>
  <si>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</si>
  <si>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</si>
  <si>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</si>
  <si>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</si>
  <si>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</si>
  <si>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</si>
  <si>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</si>
  <si>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</si>
  <si>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</si>
  <si>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</si>
  <si>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</si>
  <si>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</si>
  <si>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</si>
  <si>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</si>
  <si>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</si>
  <si>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</si>
  <si>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</si>
  <si>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</si>
  <si>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</si>
  <si>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</si>
  <si>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</si>
  <si>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</si>
  <si>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</si>
  <si>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</si>
  <si>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</si>
  <si>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</si>
  <si>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</si>
  <si>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</si>
  <si>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</si>
  <si>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</si>
  <si>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</si>
  <si>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</si>
  <si>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</si>
  <si>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</si>
  <si>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</si>
  <si>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</si>
  <si>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</si>
  <si>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</si>
  <si>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</si>
  <si>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</si>
  <si>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</si>
  <si>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</si>
  <si>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</si>
  <si>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</si>
  <si>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</si>
  <si>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</si>
  <si>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</si>
  <si>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</si>
  <si>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</si>
  <si>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</si>
  <si>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</si>
  <si>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</si>
  <si>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</si>
  <si>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</si>
  <si>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</si>
  <si>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</si>
  <si>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</si>
  <si>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</si>
  <si>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</si>
  <si>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</si>
  <si>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</si>
  <si>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</si>
  <si>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</si>
  <si>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</si>
  <si>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</si>
  <si>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</si>
  <si>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</si>
  <si>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</si>
  <si>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</si>
  <si>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</si>
  <si>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</si>
  <si>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</si>
  <si>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</si>
  <si>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</si>
  <si>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</si>
  <si>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</si>
  <si>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</si>
  <si>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</si>
  <si>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</si>
  <si>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</si>
  <si>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</si>
  <si>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</si>
  <si>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</si>
  <si>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</si>
  <si>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</si>
  <si>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</si>
  <si>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</si>
  <si>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</si>
  <si>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</si>
  <si>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</si>
  <si>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</si>
  <si>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</si>
  <si>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</si>
  <si>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</si>
  <si>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</si>
  <si>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</si>
  <si>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</si>
  <si>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</si>
  <si>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</si>
  <si>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</si>
  <si>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</si>
  <si>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</si>
  <si>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</si>
  <si>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</si>
  <si>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</si>
  <si>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</si>
  <si>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</si>
  <si>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</si>
  <si>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</si>
  <si>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</si>
  <si>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</si>
  <si>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</si>
  <si>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</si>
  <si>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</si>
  <si>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</si>
  <si>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</si>
  <si>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</si>
  <si>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</si>
  <si>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</si>
  <si>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</si>
  <si>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</si>
  <si>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</si>
  <si>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</si>
  <si>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</si>
  <si>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</si>
  <si>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</si>
  <si>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</si>
  <si>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</si>
  <si>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</si>
  <si>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</si>
  <si>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</si>
  <si>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</si>
  <si>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</si>
  <si>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</si>
  <si>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</si>
  <si>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</si>
  <si>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</si>
  <si>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</si>
  <si>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</si>
  <si>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</si>
  <si>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</si>
  <si>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</si>
  <si>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</si>
  <si>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</si>
  <si>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</si>
  <si>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</si>
  <si>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</si>
  <si>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</si>
  <si>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</si>
  <si>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</si>
  <si>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</si>
  <si>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</si>
  <si>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</si>
  <si>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</si>
  <si>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</si>
  <si>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</si>
  <si>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</si>
  <si>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</si>
  <si>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</si>
  <si>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</si>
  <si>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</si>
  <si>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</si>
  <si>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</si>
  <si>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</si>
  <si>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</si>
  <si>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</si>
  <si>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</si>
  <si>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</si>
  <si>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</si>
  <si>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</si>
  <si>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</si>
  <si>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</si>
  <si>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</si>
  <si>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</si>
  <si>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</si>
  <si>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</si>
  <si>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</si>
  <si>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</si>
  <si>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</si>
  <si>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</si>
  <si>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</si>
  <si>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</si>
  <si>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</si>
  <si>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</si>
  <si>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</si>
  <si>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</si>
  <si>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</si>
  <si>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</si>
  <si>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</si>
  <si>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</si>
  <si>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</si>
  <si>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</si>
  <si>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</si>
  <si>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</si>
  <si>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</si>
  <si>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</si>
  <si>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</si>
  <si>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</si>
  <si>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</si>
  <si>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</si>
  <si>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</si>
  <si>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</si>
  <si>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</si>
  <si>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</si>
  <si>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</si>
  <si>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</si>
  <si>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</si>
  <si>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</si>
  <si>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</si>
  <si>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</si>
  <si>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</si>
  <si>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</si>
  <si>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</si>
  <si>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</si>
  <si>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</si>
  <si>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</si>
  <si>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</si>
  <si>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</si>
  <si>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</si>
  <si>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</si>
  <si>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</si>
  <si>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</si>
  <si>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</si>
  <si>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</si>
  <si>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</si>
  <si>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</si>
  <si>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</si>
  <si>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</si>
  <si>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</si>
  <si>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</si>
  <si>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</si>
  <si>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</si>
  <si>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</si>
  <si>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</si>
  <si>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</si>
  <si>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</si>
  <si>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</si>
  <si>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</si>
  <si>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</si>
  <si>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</si>
  <si>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</si>
  <si>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</si>
  <si>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</si>
  <si>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</si>
  <si>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</si>
  <si>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</si>
  <si>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</si>
  <si>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</si>
  <si>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</si>
  <si>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</si>
  <si>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</si>
  <si>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</si>
  <si>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</si>
  <si>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</si>
  <si>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</si>
  <si>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</si>
  <si>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</si>
  <si>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</si>
  <si>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</si>
  <si>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</si>
  <si>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</si>
  <si>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</si>
  <si>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</si>
  <si>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</si>
  <si>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</si>
  <si>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</si>
  <si>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</si>
  <si>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</si>
  <si>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</si>
  <si>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</si>
  <si>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</si>
  <si>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</si>
  <si>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</si>
  <si>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</si>
  <si>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</si>
  <si>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</si>
  <si>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</si>
  <si>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</si>
  <si>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</si>
  <si>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</si>
  <si>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</si>
  <si>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</si>
  <si>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</si>
  <si>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</si>
  <si>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</si>
  <si>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</si>
  <si>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</si>
  <si>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</si>
  <si>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</si>
  <si>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</si>
  <si>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</si>
  <si>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</si>
  <si>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</si>
  <si>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</si>
  <si>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</si>
  <si>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</si>
  <si>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</si>
  <si>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</si>
  <si>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</si>
  <si>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</si>
  <si>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</si>
  <si>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</si>
  <si>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</si>
  <si>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</si>
  <si>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</si>
  <si>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</si>
  <si>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</si>
  <si>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</si>
  <si>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</si>
  <si>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</si>
  <si>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</si>
  <si>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</si>
  <si>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</si>
  <si>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</si>
  <si>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</si>
  <si>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</si>
  <si>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</si>
  <si>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</si>
  <si>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</si>
  <si>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</si>
  <si>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</si>
  <si>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</si>
  <si>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</si>
  <si>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</si>
  <si>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</si>
  <si>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</si>
  <si>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</si>
  <si>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</si>
  <si>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</si>
  <si>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</si>
  <si>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</si>
  <si>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</si>
  <si>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</si>
  <si>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</si>
  <si>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</si>
  <si>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</si>
  <si>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</si>
  <si>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</si>
  <si>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</si>
  <si>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</si>
  <si>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</si>
  <si>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</si>
  <si>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</si>
  <si>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</si>
  <si>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</si>
  <si>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</si>
  <si>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</si>
  <si>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</si>
  <si>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</si>
  <si>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</si>
  <si>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</si>
  <si>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</si>
  <si>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</si>
  <si>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</si>
  <si>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</si>
  <si>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</si>
  <si>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</si>
  <si>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</si>
  <si>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</si>
  <si>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</si>
  <si>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</si>
  <si>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</si>
  <si>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</si>
  <si>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</si>
  <si>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</si>
  <si>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</si>
  <si>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</si>
  <si>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</si>
  <si>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</si>
  <si>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</si>
  <si>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</si>
  <si>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</si>
  <si>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</si>
  <si>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</si>
  <si>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</si>
  <si>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</si>
  <si>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</si>
  <si>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</si>
  <si>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</si>
  <si>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</si>
  <si>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</si>
  <si>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</si>
  <si>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</si>
  <si>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</si>
  <si>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</si>
  <si>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</si>
  <si>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</si>
  <si>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</si>
  <si>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</si>
  <si>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</si>
  <si>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</si>
  <si>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</si>
  <si>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</si>
  <si>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</si>
  <si>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</si>
  <si>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</si>
  <si>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</si>
  <si>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</si>
  <si>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</si>
  <si>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</si>
  <si>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</si>
  <si>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</si>
  <si>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</si>
  <si>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</si>
  <si>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</si>
  <si>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</si>
  <si>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</si>
  <si>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</si>
  <si>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</si>
  <si>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</si>
  <si>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</si>
  <si>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</si>
  <si>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</si>
  <si>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</si>
  <si>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</si>
  <si>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</si>
  <si>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</si>
  <si>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</si>
  <si>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</si>
  <si>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</si>
  <si>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</si>
  <si>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</si>
  <si>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</si>
  <si>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</si>
  <si>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</si>
  <si>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</si>
  <si>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</si>
  <si>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</si>
  <si>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</si>
  <si>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</si>
  <si>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</si>
  <si>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</si>
  <si>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</si>
  <si>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</si>
  <si>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</si>
  <si>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</si>
  <si>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</si>
  <si>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</si>
  <si>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</si>
  <si>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</si>
  <si>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</si>
  <si>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</si>
  <si>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</si>
  <si>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</si>
  <si>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</si>
  <si>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</si>
  <si>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</si>
  <si>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</si>
  <si>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</si>
  <si>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</si>
  <si>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</si>
  <si>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</si>
  <si>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</si>
  <si>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</si>
  <si>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</si>
  <si>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</si>
  <si>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</si>
  <si>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</si>
  <si>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</si>
  <si>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</si>
  <si>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</si>
  <si>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</si>
  <si>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</si>
  <si>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</si>
  <si>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</si>
  <si>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</si>
  <si>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</si>
  <si>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</si>
  <si>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</si>
  <si>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</si>
  <si>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</si>
  <si>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</si>
  <si>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</si>
  <si>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</si>
  <si>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</si>
  <si>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</si>
  <si>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</si>
  <si>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</si>
  <si>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</si>
  <si>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</si>
  <si>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</si>
  <si>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</si>
  <si>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</si>
  <si>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</si>
  <si>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</si>
  <si>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</si>
  <si>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</si>
  <si>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</si>
  <si>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</si>
  <si>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</si>
  <si>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</si>
  <si>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</si>
  <si>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</si>
  <si>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</si>
  <si>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</si>
  <si>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</si>
  <si>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</si>
  <si>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</si>
  <si>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</si>
  <si>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</si>
  <si>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</si>
  <si>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</si>
  <si>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</si>
  <si>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</si>
  <si>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</si>
  <si>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</si>
  <si>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</si>
  <si>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</si>
  <si>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</si>
  <si>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</si>
  <si>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</si>
  <si>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</si>
  <si>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</si>
  <si>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</si>
  <si>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</si>
  <si>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</si>
  <si>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</si>
  <si>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</si>
  <si>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</si>
  <si>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</si>
  <si>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</si>
  <si>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</si>
  <si>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</si>
  <si>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</si>
  <si>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</si>
  <si>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</si>
  <si>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</si>
  <si>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</si>
  <si>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</si>
  <si>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</si>
  <si>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</si>
  <si>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</si>
  <si>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</si>
  <si>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</si>
  <si>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</si>
  <si>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</si>
  <si>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</si>
  <si>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</si>
  <si>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</si>
  <si>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</si>
  <si>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</si>
  <si>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</si>
  <si>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</si>
  <si>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</si>
  <si>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</si>
  <si>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</si>
  <si>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</si>
  <si>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</si>
  <si>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</si>
  <si>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</si>
  <si>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</si>
  <si>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</si>
  <si>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</si>
  <si>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</si>
  <si>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</si>
  <si>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</si>
  <si>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</si>
  <si>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</si>
  <si>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</si>
  <si>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</si>
  <si>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</si>
  <si>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</si>
  <si>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</si>
  <si>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</si>
  <si>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</si>
  <si>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</si>
  <si>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</si>
  <si>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</si>
  <si>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</si>
  <si>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</si>
  <si>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</si>
  <si>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</si>
  <si>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</si>
  <si>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</si>
  <si>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</si>
  <si>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</si>
  <si>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</si>
  <si>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</si>
  <si>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</si>
  <si>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</si>
  <si>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</si>
  <si>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</si>
  <si>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</si>
  <si>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</si>
  <si>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</si>
  <si>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</si>
  <si>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</si>
  <si>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</si>
  <si>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</si>
  <si>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</si>
  <si>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</si>
  <si>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</si>
  <si>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</si>
  <si>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</si>
  <si>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</si>
  <si>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</si>
  <si>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</si>
  <si>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</si>
  <si>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</si>
  <si>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</si>
  <si>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</si>
  <si>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</si>
  <si>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</si>
  <si>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</si>
  <si>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</si>
  <si>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</si>
  <si>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</si>
  <si>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</si>
  <si>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</si>
  <si>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</si>
  <si>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</si>
  <si>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</si>
  <si>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</si>
  <si>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</si>
  <si>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</si>
  <si>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</si>
  <si>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</si>
  <si>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</si>
  <si>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</si>
  <si>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</si>
  <si>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</si>
  <si>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</si>
  <si>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</si>
  <si>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</si>
  <si>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</si>
  <si>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</si>
  <si>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</si>
  <si>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</si>
  <si>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</si>
  <si>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</si>
  <si>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</si>
  <si>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</si>
  <si>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</si>
  <si>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</si>
  <si>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</si>
  <si>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</si>
  <si>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</si>
  <si>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</si>
  <si>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</si>
  <si>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</si>
  <si>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</si>
  <si>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</si>
  <si>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</si>
  <si>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</si>
  <si>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</si>
  <si>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</si>
  <si>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</si>
  <si>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</si>
  <si>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</si>
  <si>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</si>
  <si>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</si>
  <si>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</si>
  <si>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</si>
  <si>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</si>
  <si>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</si>
  <si>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</si>
  <si>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</si>
  <si>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</si>
  <si>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</si>
  <si>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</si>
  <si>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</si>
  <si>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</si>
  <si>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</si>
  <si>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</si>
  <si>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</si>
  <si>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</si>
  <si>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</si>
  <si>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</si>
  <si>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</si>
  <si>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</si>
  <si>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</si>
  <si>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</si>
  <si>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</si>
  <si>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</si>
  <si>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</si>
  <si>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</si>
  <si>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</si>
  <si>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</si>
  <si>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</si>
  <si>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</si>
  <si>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</si>
  <si>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</si>
  <si>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</si>
  <si>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</si>
  <si>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</si>
  <si>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</si>
  <si>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</si>
  <si>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</si>
  <si>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</si>
  <si>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</si>
  <si>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</si>
  <si>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</si>
  <si>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</si>
  <si>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</si>
  <si>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</si>
  <si>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</si>
  <si>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</si>
  <si>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</si>
  <si>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</si>
  <si>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</si>
  <si>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</si>
  <si>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</si>
  <si>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</si>
  <si>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</si>
  <si>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</si>
  <si>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</si>
  <si>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</si>
  <si>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</si>
  <si>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</si>
  <si>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</si>
  <si>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</si>
  <si>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</si>
  <si>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</si>
  <si>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</si>
  <si>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</si>
  <si>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</si>
  <si>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</si>
  <si>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</si>
  <si>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</si>
  <si>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</si>
  <si>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</si>
  <si>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</si>
  <si>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</si>
  <si>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</si>
  <si>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</si>
  <si>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</si>
  <si>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</si>
  <si>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</si>
  <si>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</si>
  <si>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</si>
  <si>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</si>
  <si>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</si>
  <si>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</si>
  <si>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</si>
  <si>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</si>
  <si>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</si>
  <si>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</si>
  <si>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</si>
  <si>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</si>
  <si>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</si>
  <si>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</si>
  <si>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</si>
  <si>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</si>
  <si>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</si>
  <si>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</si>
  <si>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</si>
  <si>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</si>
  <si>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</si>
  <si>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</si>
  <si>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</si>
  <si>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</si>
  <si>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</si>
  <si>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</si>
  <si>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</si>
  <si>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</si>
  <si>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</si>
  <si>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</si>
  <si>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</si>
  <si>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</si>
  <si>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</si>
  <si>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</si>
  <si>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</si>
  <si>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</si>
  <si>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</si>
  <si>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</si>
  <si>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</si>
  <si>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</si>
  <si>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</si>
  <si>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</si>
  <si>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</si>
  <si>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</si>
  <si>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</si>
  <si>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</si>
  <si>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</si>
  <si>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</si>
  <si>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</si>
  <si>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</si>
  <si>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</si>
  <si>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</si>
  <si>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</si>
  <si>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</si>
  <si>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</si>
  <si>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</si>
  <si>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</si>
  <si>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</si>
  <si>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</si>
  <si>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</si>
  <si>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</si>
  <si>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</si>
  <si>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</si>
  <si>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</si>
  <si>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</si>
  <si>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</si>
  <si>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</si>
  <si>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</si>
  <si>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</si>
  <si>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</si>
  <si>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</si>
  <si>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</si>
  <si>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</si>
  <si>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</si>
  <si>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</si>
  <si>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</si>
  <si>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</si>
  <si>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</si>
  <si>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</si>
  <si>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</si>
  <si>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</si>
  <si>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</si>
  <si>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</si>
  <si>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</si>
  <si>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</si>
  <si>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</si>
  <si>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</si>
  <si>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</si>
  <si>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</si>
  <si>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</si>
  <si>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</si>
  <si>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</si>
  <si>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</si>
  <si>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</si>
  <si>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</si>
  <si>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</si>
  <si>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</si>
  <si>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</si>
  <si>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</si>
  <si>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</si>
  <si>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</si>
  <si>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</si>
  <si>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</si>
  <si>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</si>
  <si>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</si>
  <si>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</si>
  <si>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</si>
  <si>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</si>
  <si>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</si>
  <si>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</si>
  <si>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</si>
  <si>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</si>
  <si>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</si>
  <si>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</si>
  <si>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</si>
  <si>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</si>
  <si>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</si>
  <si>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</si>
  <si>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</si>
  <si>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</si>
  <si>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</si>
  <si>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</si>
  <si>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</si>
  <si>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</si>
  <si>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</si>
  <si>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</si>
  <si>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</si>
  <si>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</si>
  <si>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</si>
  <si>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</si>
  <si>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</si>
  <si>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</si>
  <si>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</si>
  <si>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</si>
  <si>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</si>
  <si>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</si>
  <si>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</si>
  <si>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</si>
  <si>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</si>
  <si>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</si>
  <si>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</si>
  <si>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</si>
  <si>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</si>
  <si>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</si>
  <si>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</si>
  <si>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</si>
  <si>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</si>
  <si>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</si>
  <si>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</si>
  <si>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</si>
  <si>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</si>
  <si>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</si>
  <si>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</si>
  <si>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</si>
  <si>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</si>
  <si>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</si>
  <si>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</si>
  <si>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</si>
  <si>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</si>
  <si>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</si>
  <si>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</si>
  <si>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</si>
  <si>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</si>
  <si>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</si>
  <si>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</si>
  <si>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</si>
  <si>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</si>
  <si>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</si>
  <si>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</si>
  <si>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</si>
  <si>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</si>
  <si>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</si>
  <si>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</si>
  <si>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</si>
  <si>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</si>
  <si>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</si>
  <si>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</si>
  <si>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</si>
  <si>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</si>
  <si>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</si>
  <si>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</si>
  <si>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</si>
  <si>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</si>
  <si>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</si>
  <si>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</si>
  <si>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</si>
  <si>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</si>
  <si>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</si>
  <si>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</si>
  <si>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</si>
  <si>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</si>
  <si>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</si>
  <si>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</si>
  <si>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</si>
  <si>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</si>
  <si>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</si>
  <si>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</si>
  <si>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</si>
  <si>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</si>
  <si>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</si>
  <si>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</si>
  <si>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</si>
  <si>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</si>
  <si>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</si>
  <si>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</si>
  <si>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</si>
  <si>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</si>
  <si>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</si>
  <si>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</si>
  <si>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</si>
  <si>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</si>
  <si>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</si>
  <si>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</si>
  <si>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</si>
  <si>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</si>
  <si>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</si>
  <si>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</si>
  <si>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</si>
  <si>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</si>
  <si>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</si>
  <si>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</si>
  <si>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</si>
  <si>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</si>
  <si>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</si>
  <si>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</si>
  <si>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</si>
  <si>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</si>
  <si>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</si>
  <si>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</si>
  <si>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</si>
  <si>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</si>
  <si>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</si>
  <si>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</si>
  <si>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</si>
  <si>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</si>
  <si>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</si>
  <si>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</si>
  <si>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</si>
  <si>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</si>
  <si>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</si>
  <si>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</si>
  <si>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</si>
  <si>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</si>
  <si>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</si>
  <si>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</si>
  <si>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</si>
  <si>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</si>
  <si>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</si>
  <si>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</si>
  <si>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</si>
  <si>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</si>
  <si>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</si>
  <si>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</si>
  <si>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</si>
  <si>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</si>
  <si>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</si>
  <si>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</si>
  <si>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</si>
  <si>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</si>
  <si>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</si>
  <si>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</si>
  <si>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</si>
  <si>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</si>
  <si>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</si>
  <si>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</si>
  <si>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</si>
  <si>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</si>
  <si>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</si>
  <si>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</si>
  <si>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</si>
  <si>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</si>
  <si>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</si>
  <si>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</si>
  <si>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</si>
  <si>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</si>
  <si>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</si>
  <si>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</si>
  <si>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</si>
  <si>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</si>
  <si>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</si>
  <si>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</si>
  <si>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</si>
  <si>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</si>
  <si>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</si>
  <si>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</si>
  <si>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</si>
  <si>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</si>
  <si>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</si>
  <si>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</si>
  <si>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</si>
  <si>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</si>
  <si>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</si>
  <si>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</si>
  <si>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</si>
  <si>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</si>
  <si>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</si>
  <si>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</si>
  <si>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</si>
  <si>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</si>
  <si>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</si>
  <si>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</si>
  <si>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</si>
  <si>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</si>
  <si>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</si>
  <si>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</si>
  <si>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</si>
  <si>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</si>
  <si>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</si>
  <si>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</si>
  <si>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</si>
  <si>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</si>
  <si>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</si>
  <si>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</si>
  <si>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</si>
  <si>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</si>
  <si>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</si>
  <si>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</si>
  <si>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</si>
  <si>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</si>
  <si>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</si>
  <si>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</si>
  <si>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</si>
  <si>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</si>
  <si>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</si>
  <si>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</si>
  <si>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</si>
  <si>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</si>
  <si>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</si>
  <si>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</si>
  <si>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</si>
  <si>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</si>
  <si>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</si>
  <si>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</si>
  <si>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</si>
  <si>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</si>
  <si>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</si>
  <si>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</si>
  <si>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</si>
  <si>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</si>
  <si>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</si>
  <si>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</si>
  <si>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</si>
  <si>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</si>
  <si>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</si>
  <si>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</si>
  <si>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</si>
  <si>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</si>
  <si>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</si>
  <si>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</si>
  <si>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</si>
  <si>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</si>
  <si>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</si>
  <si>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</si>
  <si>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</si>
  <si>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</si>
  <si>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</si>
  <si>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</si>
  <si>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</si>
  <si>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</si>
  <si>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</si>
  <si>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</si>
  <si>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</si>
  <si>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</si>
  <si>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</si>
  <si>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</si>
  <si>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</si>
  <si>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</si>
  <si>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</si>
  <si>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</si>
  <si>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</si>
  <si>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</si>
  <si>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</si>
  <si>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</si>
  <si>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</si>
  <si>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</si>
  <si>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</si>
  <si>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</si>
  <si>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</si>
  <si>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</si>
  <si>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</si>
  <si>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</si>
  <si>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</si>
  <si>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</si>
  <si>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</si>
  <si>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</si>
  <si>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</si>
  <si>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</si>
  <si>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</si>
  <si>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</si>
  <si>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</si>
  <si>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</si>
  <si>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</si>
  <si>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</si>
  <si>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</si>
  <si>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</si>
  <si>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</si>
  <si>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</si>
  <si>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</si>
  <si>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</si>
  <si>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</si>
  <si>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</si>
  <si>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</si>
  <si>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</si>
  <si>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</si>
  <si>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</si>
  <si>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</si>
  <si>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</si>
  <si>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</si>
  <si>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</si>
  <si>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</si>
  <si>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</si>
  <si>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</si>
  <si>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</si>
  <si>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</si>
  <si>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</si>
  <si>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</si>
  <si>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</si>
  <si>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</si>
  <si>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</si>
  <si>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</si>
  <si>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</si>
  <si>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</si>
  <si>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</si>
  <si>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</si>
  <si>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</si>
  <si>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</si>
  <si>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</si>
  <si>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</si>
  <si>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</si>
  <si>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</si>
  <si>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</si>
  <si>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</si>
  <si>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</si>
  <si>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</si>
  <si>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</si>
  <si>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</si>
  <si>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</si>
  <si>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</si>
  <si>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</si>
  <si>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</si>
  <si>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</si>
  <si>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</si>
  <si>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</si>
  <si>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</si>
  <si>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</si>
  <si>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</si>
  <si>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</si>
  <si>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</si>
  <si>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</si>
  <si>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</si>
  <si>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</si>
  <si>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</si>
  <si>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</si>
  <si>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</si>
  <si>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</si>
  <si>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</si>
  <si>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</si>
  <si>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</si>
  <si>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</si>
  <si>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</si>
  <si>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</si>
  <si>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</si>
  <si>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</si>
  <si>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</si>
  <si>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</si>
  <si>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</si>
  <si>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</si>
  <si>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</si>
  <si>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</si>
  <si>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</si>
  <si>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</si>
  <si>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</si>
  <si>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</si>
  <si>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</si>
  <si>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</si>
  <si>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</si>
  <si>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</si>
  <si>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</si>
  <si>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</si>
  <si>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</si>
  <si>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</si>
  <si>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</si>
  <si>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</si>
  <si>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</si>
  <si>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</si>
  <si>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</si>
  <si>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</si>
  <si>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</si>
  <si>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</si>
  <si>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</si>
  <si>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</si>
  <si>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</si>
  <si>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</si>
  <si>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</si>
  <si>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</si>
  <si>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</si>
  <si>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</si>
  <si>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</si>
  <si>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</si>
  <si>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</si>
  <si>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</si>
  <si>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</si>
  <si>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</si>
  <si>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</si>
  <si>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</si>
  <si>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</si>
  <si>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</si>
  <si>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</si>
  <si>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</si>
  <si>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</si>
  <si>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</si>
  <si>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</si>
  <si>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</si>
  <si>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</si>
  <si>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</si>
  <si>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</si>
  <si>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</si>
  <si>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</si>
  <si>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</si>
  <si>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</si>
  <si>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</si>
  <si>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</si>
  <si>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</si>
  <si>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</si>
  <si>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</si>
  <si>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</si>
  <si>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</si>
  <si>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</si>
  <si>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</si>
  <si>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</si>
  <si>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</si>
  <si>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</si>
  <si>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</si>
  <si>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</si>
  <si>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</si>
  <si>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</si>
  <si>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</si>
  <si>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</si>
  <si>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</si>
  <si>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</si>
  <si>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</si>
  <si>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</si>
  <si>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</si>
  <si>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</si>
  <si>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</si>
  <si>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</si>
  <si>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</si>
  <si>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</si>
  <si>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</si>
  <si>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</si>
  <si>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</si>
  <si>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</si>
  <si>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</si>
  <si>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</si>
  <si>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</si>
  <si>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</si>
  <si>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</si>
  <si>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</si>
  <si>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</si>
  <si>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</si>
  <si>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</si>
  <si>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</si>
  <si>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</si>
  <si>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</si>
  <si>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</si>
  <si>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</si>
  <si>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</si>
  <si>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</si>
  <si>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</si>
  <si>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</si>
  <si>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</si>
  <si>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</si>
  <si>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</si>
  <si>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</si>
  <si>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</si>
  <si>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</si>
  <si>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</si>
  <si>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</si>
  <si>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</si>
  <si>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</si>
  <si>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</si>
  <si>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</si>
  <si>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</si>
  <si>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</si>
  <si>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</si>
  <si>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</si>
  <si>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</si>
  <si>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</si>
  <si>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</si>
  <si>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</si>
  <si>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</si>
  <si>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</si>
  <si>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</si>
  <si>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</si>
  <si>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</si>
  <si>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</si>
  <si>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</si>
  <si>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</si>
  <si>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</si>
  <si>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</si>
  <si>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</si>
  <si>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</si>
  <si>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</si>
  <si>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</si>
  <si>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</si>
  <si>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</si>
  <si>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</si>
  <si>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</si>
  <si>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</si>
  <si>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</si>
  <si>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</si>
  <si>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</si>
  <si>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</si>
  <si>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</si>
  <si>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</si>
  <si>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</si>
  <si>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</si>
  <si>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</si>
  <si>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</si>
  <si>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</si>
  <si>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</si>
  <si>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</si>
  <si>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</si>
  <si>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</si>
  <si>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</si>
  <si>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</si>
  <si>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</si>
  <si>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</si>
  <si>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</si>
  <si>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</si>
  <si>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</si>
  <si>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</si>
  <si>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</si>
  <si>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</si>
  <si>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</si>
  <si>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</si>
  <si>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</si>
  <si>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</si>
  <si>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</si>
  <si>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</si>
  <si>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</si>
  <si>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</si>
  <si>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</si>
  <si>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</si>
  <si>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</si>
  <si>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</si>
  <si>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</si>
  <si>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</si>
  <si>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</si>
  <si>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</si>
  <si>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</si>
  <si>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</si>
  <si>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</si>
  <si>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</si>
  <si>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</si>
  <si>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</si>
  <si>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</si>
  <si>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</si>
  <si>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</si>
  <si>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</si>
  <si>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</si>
  <si>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</si>
  <si>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</si>
  <si>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</si>
  <si>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</si>
  <si>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</si>
  <si>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</si>
  <si>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</si>
  <si>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</si>
  <si>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</si>
  <si>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</si>
  <si>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</si>
  <si>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</si>
  <si>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</si>
  <si>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</si>
  <si>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</si>
  <si>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</si>
  <si>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</si>
  <si>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</si>
  <si>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</si>
  <si>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</si>
  <si>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</si>
  <si>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</si>
  <si>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</si>
  <si>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</si>
  <si>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</si>
  <si>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</si>
  <si>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</si>
  <si>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</si>
  <si>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</si>
  <si>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</si>
  <si>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</si>
  <si>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</si>
  <si>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</si>
  <si>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</si>
  <si>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</si>
  <si>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</si>
  <si>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</si>
  <si>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</si>
  <si>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</si>
  <si>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</si>
  <si>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</si>
  <si>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</si>
  <si>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</si>
  <si>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</si>
  <si>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</si>
  <si>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</si>
  <si>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</si>
  <si>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</si>
  <si>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</si>
  <si>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</si>
  <si>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</si>
  <si>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</si>
  <si>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</si>
  <si>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</si>
  <si>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</si>
  <si>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</si>
  <si>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</si>
  <si>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</si>
  <si>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</si>
  <si>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</si>
  <si>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</si>
  <si>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</si>
  <si>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</si>
  <si>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</si>
  <si>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</si>
  <si>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</si>
  <si>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</si>
  <si>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</si>
  <si>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</si>
  <si>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</si>
  <si>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</si>
  <si>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</si>
  <si>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</si>
  <si>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</si>
  <si>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</si>
  <si>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</si>
  <si>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</si>
  <si>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</si>
  <si>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</si>
  <si>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</si>
  <si>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</si>
  <si>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</si>
  <si>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</si>
  <si>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</si>
  <si>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</si>
  <si>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</si>
  <si>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</si>
  <si>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</si>
  <si>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</si>
  <si>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</si>
  <si>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</si>
  <si>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</si>
  <si>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</si>
  <si>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</si>
  <si>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</si>
  <si>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</si>
  <si>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</si>
  <si>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</si>
  <si>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</si>
  <si>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</si>
  <si>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</si>
  <si>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</si>
  <si>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</si>
  <si>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</si>
  <si>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</si>
  <si>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</si>
  <si>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</si>
  <si>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</si>
  <si>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</si>
  <si>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</si>
  <si>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</si>
  <si>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</si>
  <si>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</si>
  <si>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</si>
  <si>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</si>
  <si>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</si>
  <si>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</si>
  <si>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</si>
  <si>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</si>
  <si>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</si>
  <si>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</si>
  <si>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</si>
  <si>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</si>
  <si>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</si>
  <si>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</si>
  <si>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</si>
  <si>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</si>
  <si>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</si>
  <si>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</si>
  <si>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</si>
  <si>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</si>
  <si>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</si>
  <si>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</si>
  <si>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</si>
  <si>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</si>
  <si>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</si>
  <si>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</si>
  <si>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</si>
  <si>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</si>
  <si>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</si>
  <si>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</si>
  <si>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</si>
  <si>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</si>
  <si>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</si>
  <si>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</si>
  <si>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</si>
  <si>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</si>
  <si>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</si>
  <si>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</si>
  <si>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</si>
  <si>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</si>
  <si>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</si>
  <si>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</si>
  <si>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</si>
  <si>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</si>
  <si>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</si>
  <si>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</si>
  <si>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</si>
  <si>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</si>
  <si>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</si>
  <si>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</si>
  <si>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</si>
  <si>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</si>
  <si>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</si>
  <si>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</si>
  <si>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</si>
  <si>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</si>
  <si>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</si>
  <si>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</si>
  <si>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</si>
  <si>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</si>
  <si>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</si>
  <si>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</si>
  <si>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</si>
  <si>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</si>
  <si>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</si>
  <si>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</si>
  <si>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</si>
  <si>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</si>
  <si>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</si>
  <si>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</si>
  <si>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</si>
  <si>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</si>
  <si>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</si>
  <si>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</si>
  <si>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</si>
  <si>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</si>
  <si>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</si>
  <si>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</si>
  <si>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</si>
  <si>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</si>
  <si>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</si>
  <si>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</si>
  <si>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</si>
  <si>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</si>
  <si>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</si>
  <si>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</si>
  <si>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</si>
  <si>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</si>
  <si>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</si>
  <si>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</si>
  <si>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</si>
  <si>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</si>
  <si>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</si>
  <si>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</si>
  <si>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</si>
  <si>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</si>
  <si>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</si>
  <si>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</si>
  <si>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</si>
  <si>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</si>
  <si>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</si>
  <si>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</si>
  <si>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</si>
  <si>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</si>
  <si>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</si>
  <si>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</si>
  <si>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</si>
  <si>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</si>
  <si>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</si>
  <si>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</si>
  <si>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</si>
  <si>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</si>
  <si>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</si>
  <si>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</si>
  <si>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</si>
  <si>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</si>
  <si>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</si>
  <si>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</si>
  <si>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</si>
  <si>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</si>
  <si>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</si>
  <si>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</si>
  <si>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</si>
  <si>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</si>
  <si>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</si>
  <si>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</si>
  <si>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</si>
  <si>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</si>
  <si>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</si>
  <si>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</si>
  <si>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</si>
  <si>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</si>
  <si>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</si>
  <si>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</si>
  <si>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</si>
  <si>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</si>
  <si>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</si>
  <si>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</si>
  <si>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</si>
  <si>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</si>
  <si>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</si>
  <si>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</si>
  <si>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</si>
  <si>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</si>
  <si>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</si>
  <si>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</si>
  <si>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</si>
  <si>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</si>
  <si>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</si>
  <si>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</si>
  <si>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</si>
  <si>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</si>
  <si>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</si>
  <si>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</si>
  <si>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</si>
  <si>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</si>
  <si>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</si>
  <si>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</si>
  <si>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</si>
  <si>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</si>
  <si>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</si>
  <si>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</si>
  <si>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</si>
  <si>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</si>
  <si>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</si>
  <si>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</si>
  <si>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</si>
  <si>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</si>
  <si>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</si>
  <si>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</si>
  <si>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</si>
  <si>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</si>
  <si>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</si>
  <si>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</si>
  <si>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</si>
  <si>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</si>
  <si>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</si>
  <si>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</si>
  <si>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</si>
  <si>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</si>
  <si>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</si>
  <si>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</si>
  <si>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</si>
  <si>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</si>
  <si>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</si>
  <si>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</si>
  <si>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</si>
  <si>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</si>
  <si>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</si>
  <si>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</si>
  <si>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</si>
  <si>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</si>
  <si>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</si>
  <si>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</si>
  <si>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</si>
  <si>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</si>
  <si>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</si>
  <si>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</si>
  <si>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</si>
  <si>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</si>
  <si>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</si>
  <si>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</si>
  <si>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</si>
  <si>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</si>
  <si>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</si>
  <si>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</si>
  <si>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</si>
  <si>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</si>
  <si>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</si>
  <si>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</si>
  <si>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</si>
  <si>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</si>
  <si>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</si>
  <si>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</si>
  <si>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</si>
  <si>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</si>
  <si>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</si>
  <si>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</si>
  <si>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</si>
  <si>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</si>
  <si>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</si>
  <si>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</si>
  <si>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</si>
  <si>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</si>
  <si>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</si>
  <si>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</si>
  <si>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</si>
  <si>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</si>
  <si>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</si>
  <si>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</si>
  <si>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</si>
  <si>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</si>
  <si>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</si>
  <si>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</si>
  <si>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</si>
  <si>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</si>
  <si>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</si>
  <si>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</si>
  <si>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</si>
  <si>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</si>
  <si>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</si>
  <si>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</si>
  <si>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</si>
  <si>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</si>
  <si>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</si>
  <si>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</si>
  <si>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</si>
  <si>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</si>
  <si>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</si>
  <si>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</si>
  <si>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</si>
  <si>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</si>
  <si>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</si>
  <si>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</si>
  <si>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</si>
  <si>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</si>
  <si>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</si>
  <si>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</si>
  <si>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</si>
  <si>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</si>
  <si>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</si>
  <si>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</si>
  <si>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</si>
  <si>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</si>
  <si>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</si>
  <si>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</si>
  <si>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</si>
  <si>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</si>
  <si>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</si>
  <si>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</si>
  <si>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</si>
  <si>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</si>
  <si>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</si>
  <si>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</si>
  <si>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</si>
  <si>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</si>
  <si>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</si>
  <si>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</si>
  <si>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</si>
  <si>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</si>
  <si>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</si>
  <si>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</si>
  <si>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</si>
  <si>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</si>
  <si>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</si>
  <si>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</si>
  <si>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</si>
  <si>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</si>
  <si>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</si>
  <si>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</si>
  <si>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</si>
  <si>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</si>
  <si>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</si>
  <si>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</si>
  <si>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</si>
  <si>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</si>
  <si>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</si>
  <si>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</si>
  <si>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</si>
  <si>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</si>
  <si>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</si>
  <si>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</si>
  <si>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</si>
  <si>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</si>
  <si>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</si>
  <si>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</si>
  <si>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</si>
  <si>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</si>
  <si>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</si>
  <si>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</si>
  <si>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</si>
  <si>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</si>
  <si>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</si>
  <si>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</si>
  <si>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</si>
  <si>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</si>
  <si>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</si>
  <si>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</si>
  <si>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</si>
  <si>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</si>
  <si>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</si>
  <si>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</si>
  <si>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</si>
  <si>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</si>
  <si>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</si>
  <si>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</si>
  <si>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</si>
  <si>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</si>
  <si>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</si>
  <si>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</si>
  <si>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</si>
  <si>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</si>
  <si>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</si>
  <si>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</si>
  <si>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</si>
  <si>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</si>
  <si>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</si>
  <si>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</si>
  <si>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</si>
  <si>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</si>
  <si>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</si>
  <si>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</si>
  <si>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</si>
  <si>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</si>
  <si>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</si>
  <si>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</si>
  <si>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</si>
  <si>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</si>
  <si>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</si>
  <si>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</si>
  <si>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</si>
  <si>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</si>
  <si>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</si>
  <si>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</si>
  <si>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</si>
  <si>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</si>
  <si>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</si>
  <si>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</si>
  <si>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</si>
  <si>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</si>
  <si>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</si>
  <si>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</si>
  <si>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</si>
  <si>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</si>
  <si>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</si>
  <si>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</si>
  <si>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</si>
  <si>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</si>
  <si>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</si>
  <si>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</si>
  <si>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</si>
  <si>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</si>
  <si>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</si>
  <si>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</si>
  <si>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</si>
  <si>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</si>
  <si>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</si>
  <si>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</si>
  <si>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</si>
  <si>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</si>
  <si>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</si>
  <si>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</si>
  <si>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</si>
  <si>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</si>
  <si>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</si>
  <si>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</si>
  <si>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</si>
  <si>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</si>
  <si>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</si>
  <si>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</si>
  <si>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</si>
  <si>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</si>
  <si>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</si>
  <si>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</si>
  <si>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</si>
  <si>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</si>
  <si>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</si>
  <si>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</si>
  <si>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</si>
  <si>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</si>
  <si>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</si>
  <si>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</si>
  <si>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</si>
  <si>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</si>
  <si>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</si>
  <si>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</si>
  <si>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</si>
  <si>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</si>
  <si>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</si>
  <si>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</si>
  <si>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</si>
  <si>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</si>
  <si>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</si>
  <si>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</si>
  <si>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</si>
  <si>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</si>
  <si>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</si>
  <si>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</si>
  <si>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</si>
  <si>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</si>
  <si>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</si>
  <si>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</si>
  <si>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</si>
  <si>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</si>
  <si>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</si>
  <si>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</si>
  <si>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</si>
  <si>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</si>
  <si>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</si>
  <si>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</si>
  <si>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</si>
  <si>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</si>
  <si>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</si>
  <si>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</si>
  <si>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</si>
  <si>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</si>
  <si>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</si>
  <si>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</si>
  <si>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</si>
  <si>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</si>
  <si>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</si>
  <si>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</si>
  <si>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</si>
  <si>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</si>
  <si>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</si>
  <si>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</si>
  <si>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</si>
  <si>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</si>
  <si>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</si>
  <si>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</si>
  <si>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</si>
  <si>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</si>
  <si>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</si>
  <si>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</si>
  <si>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</si>
  <si>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</si>
  <si>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</si>
  <si>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</si>
  <si>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</si>
  <si>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</si>
  <si>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</si>
  <si>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</si>
  <si>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</si>
  <si>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</si>
  <si>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</si>
  <si>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</si>
  <si>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</si>
  <si>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</si>
  <si>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</si>
  <si>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</si>
  <si>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</si>
  <si>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</si>
  <si>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</si>
  <si>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</si>
  <si>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</si>
  <si>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</si>
  <si>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</si>
  <si>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</si>
  <si>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</si>
  <si>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</si>
  <si>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</si>
  <si>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</si>
  <si>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</si>
  <si>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</si>
  <si>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</si>
  <si>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</si>
  <si>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</si>
  <si>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</si>
  <si>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</si>
  <si>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</si>
  <si>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</si>
  <si>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</si>
  <si>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</si>
  <si>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</si>
  <si>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</si>
  <si>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</si>
  <si>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</si>
  <si>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</si>
  <si>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</si>
  <si>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</si>
  <si>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</si>
  <si>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</si>
  <si>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</si>
  <si>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</si>
  <si>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</si>
  <si>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</si>
  <si>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</si>
  <si>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</si>
  <si>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</si>
  <si>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</si>
  <si>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</si>
  <si>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</si>
  <si>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</si>
  <si>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</si>
  <si>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</si>
  <si>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</si>
  <si>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</si>
  <si>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</si>
  <si>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</si>
  <si>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</si>
  <si>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</si>
  <si>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</si>
  <si>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</si>
  <si>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</si>
  <si>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</si>
  <si>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</si>
  <si>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</si>
  <si>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</si>
  <si>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</si>
  <si>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</si>
  <si>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</si>
  <si>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</si>
  <si>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</si>
  <si>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</si>
  <si>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</si>
  <si>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</si>
  <si>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</si>
  <si>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</si>
  <si>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</si>
  <si>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</si>
  <si>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</si>
  <si>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</si>
  <si>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</si>
  <si>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</si>
  <si>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</si>
  <si>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</si>
  <si>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</si>
  <si>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</si>
  <si>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</si>
  <si>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</si>
  <si>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</si>
  <si>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</si>
  <si>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</si>
  <si>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</si>
  <si>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</si>
  <si>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</si>
  <si>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</si>
  <si>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</si>
  <si>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</si>
  <si>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</si>
  <si>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</si>
  <si>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</si>
  <si>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</si>
  <si>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</si>
  <si>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</si>
  <si>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</si>
  <si>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</si>
  <si>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</si>
  <si>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</si>
  <si>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</si>
  <si>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</si>
  <si>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</si>
  <si>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</si>
  <si>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</si>
  <si>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</si>
  <si>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</si>
  <si>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</si>
  <si>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</si>
  <si>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</si>
  <si>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</si>
  <si>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</si>
  <si>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</si>
  <si>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</si>
  <si>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</si>
  <si>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</si>
  <si>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</si>
  <si>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</si>
  <si>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</si>
  <si>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</si>
  <si>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</si>
  <si>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</si>
  <si>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</si>
  <si>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</si>
  <si>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</si>
  <si>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</si>
  <si>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</si>
  <si>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</si>
  <si>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</si>
  <si>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</si>
  <si>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</si>
  <si>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</si>
  <si>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</si>
  <si>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</si>
  <si>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</si>
  <si>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</si>
  <si>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</si>
  <si>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</si>
  <si>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</si>
  <si>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</si>
  <si>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</si>
  <si>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</si>
  <si>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</si>
  <si>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</si>
  <si>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</si>
  <si>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</si>
  <si>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</si>
  <si>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</si>
  <si>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</si>
  <si>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</si>
  <si>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</si>
  <si>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</si>
  <si>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</si>
  <si>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</si>
  <si>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</si>
  <si>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</si>
  <si>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</si>
  <si>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</si>
  <si>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</si>
  <si>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</si>
  <si>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</si>
  <si>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</si>
  <si>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</si>
  <si>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</si>
  <si>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</si>
  <si>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</si>
  <si>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</si>
  <si>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</si>
  <si>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</si>
  <si>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</si>
  <si>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</si>
  <si>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</si>
  <si>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</si>
  <si>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</si>
  <si>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</si>
  <si>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</si>
  <si>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</si>
  <si>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</si>
  <si>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</si>
  <si>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</si>
  <si>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</si>
  <si>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</si>
  <si>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</si>
  <si>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</si>
  <si>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</si>
  <si>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</si>
  <si>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</si>
  <si>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</si>
  <si>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</si>
  <si>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</si>
  <si>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</si>
  <si>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</si>
  <si>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</si>
  <si>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</si>
  <si>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</si>
  <si>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</si>
  <si>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</si>
  <si>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</si>
  <si>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</si>
  <si>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</si>
  <si>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</si>
  <si>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</si>
  <si>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</si>
  <si>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</si>
  <si>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</si>
  <si>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</si>
  <si>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</si>
  <si>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</si>
  <si>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</si>
  <si>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</si>
  <si>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</si>
  <si>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</si>
  <si>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</si>
  <si>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</si>
  <si>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</si>
  <si>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</si>
  <si>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</si>
  <si>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</si>
  <si>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</si>
  <si>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</si>
  <si>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</si>
  <si>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</si>
  <si>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</si>
  <si>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</si>
  <si>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</si>
  <si>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</si>
  <si>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</si>
  <si>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</si>
  <si>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</si>
  <si>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</si>
  <si>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</si>
  <si>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</si>
  <si>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</si>
  <si>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</si>
  <si>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</si>
  <si>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</si>
  <si>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</si>
  <si>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</si>
  <si>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</si>
  <si>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</si>
  <si>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</si>
  <si>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</si>
  <si>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</si>
  <si>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</si>
  <si>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</si>
  <si>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</si>
  <si>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</si>
  <si>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</si>
  <si>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</si>
  <si>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</si>
  <si>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</si>
  <si>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</si>
  <si>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</si>
  <si>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</si>
  <si>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</si>
  <si>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</si>
  <si>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</si>
  <si>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</si>
  <si>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</si>
  <si>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</si>
  <si>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</si>
  <si>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</si>
  <si>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</si>
  <si>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</si>
  <si>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</si>
  <si>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</si>
  <si>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</si>
  <si>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</si>
  <si>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</si>
  <si>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</si>
  <si>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</si>
  <si>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</si>
  <si>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</si>
  <si>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</si>
  <si>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</si>
  <si>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</si>
  <si>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</si>
  <si>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</si>
  <si>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</si>
  <si>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</si>
  <si>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</si>
  <si>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</si>
  <si>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</si>
  <si>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</si>
  <si>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</si>
  <si>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</si>
  <si>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</si>
  <si>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</si>
  <si>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</si>
  <si>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</si>
  <si>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</si>
  <si>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</si>
  <si>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</si>
  <si>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</si>
  <si>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</si>
  <si>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</si>
  <si>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</si>
  <si>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</si>
  <si>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</si>
  <si>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</si>
  <si>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</si>
  <si>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</si>
  <si>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</si>
  <si>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</si>
  <si>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</si>
  <si>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</si>
  <si>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</si>
  <si>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</si>
  <si>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</si>
  <si>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</si>
  <si>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</si>
  <si>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</si>
  <si>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</si>
  <si>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</si>
  <si>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</si>
  <si>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</si>
  <si>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</si>
  <si>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</si>
  <si>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</si>
  <si>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</si>
  <si>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</si>
  <si>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</si>
  <si>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</si>
  <si>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</si>
  <si>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</si>
  <si>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</si>
  <si>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</si>
  <si>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</si>
  <si>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</si>
  <si>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</si>
  <si>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</si>
  <si>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</si>
  <si>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</si>
  <si>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</si>
  <si>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</si>
  <si>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</si>
  <si>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</si>
  <si>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</si>
  <si>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</si>
  <si>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</si>
  <si>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</si>
  <si>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</si>
  <si>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</si>
  <si>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</si>
  <si>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</si>
  <si>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</si>
  <si>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</si>
  <si>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</si>
  <si>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</si>
  <si>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</si>
  <si>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</si>
  <si>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</si>
  <si>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</si>
  <si>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</si>
  <si>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</si>
  <si>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</si>
  <si>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</si>
  <si>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</si>
  <si>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</si>
  <si>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</si>
  <si>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</si>
  <si>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</si>
  <si>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</si>
  <si>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</si>
  <si>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</si>
  <si>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</si>
  <si>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</si>
  <si>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</si>
  <si>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</si>
  <si>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</si>
  <si>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</si>
  <si>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</si>
  <si>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</si>
  <si>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</si>
  <si>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</si>
  <si>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</si>
  <si>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</si>
  <si>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</si>
  <si>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</si>
  <si>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</si>
  <si>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</si>
  <si>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</si>
  <si>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</si>
  <si>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</si>
  <si>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</si>
  <si>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</si>
  <si>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</si>
  <si>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</si>
  <si>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</si>
  <si>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</si>
  <si>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</si>
  <si>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</si>
  <si>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</si>
  <si>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</si>
  <si>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</si>
  <si>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</si>
  <si>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</si>
  <si>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</si>
  <si>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</si>
  <si>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</si>
  <si>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</si>
  <si>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</si>
  <si>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</si>
  <si>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</si>
  <si>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</si>
  <si>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</si>
  <si>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</si>
  <si>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</si>
  <si>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</si>
  <si>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</si>
  <si>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</si>
  <si>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</si>
  <si>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</si>
  <si>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</si>
  <si>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</si>
  <si>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</si>
  <si>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</si>
  <si>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</si>
  <si>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</si>
  <si>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</si>
  <si>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</si>
  <si>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</si>
  <si>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</si>
  <si>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</si>
  <si>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</si>
  <si>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</si>
  <si>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</si>
  <si>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</si>
  <si>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</si>
  <si>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</si>
  <si>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</si>
  <si>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</si>
  <si>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</si>
  <si>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</si>
  <si>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</si>
  <si>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</si>
  <si>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</si>
  <si>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</si>
  <si>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</si>
  <si>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</si>
  <si>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</si>
  <si>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</si>
  <si>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</si>
  <si>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</si>
  <si>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</si>
  <si>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</si>
  <si>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</si>
  <si>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</si>
  <si>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</si>
  <si>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</si>
  <si>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</si>
  <si>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</si>
  <si>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</si>
  <si>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</si>
  <si>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</si>
  <si>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</si>
  <si>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</si>
  <si>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</si>
  <si>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</si>
  <si>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</si>
  <si>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</si>
  <si>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</si>
  <si>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</si>
  <si>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</si>
  <si>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</si>
  <si>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</si>
  <si>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</si>
  <si>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</si>
  <si>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</si>
  <si>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</si>
  <si>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</si>
  <si>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</si>
  <si>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</si>
  <si>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</si>
  <si>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</si>
  <si>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</si>
  <si>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</si>
  <si>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</si>
  <si>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</si>
  <si>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</si>
  <si>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</si>
  <si>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</si>
  <si>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</si>
  <si>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</si>
  <si>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</si>
  <si>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</si>
  <si>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</si>
  <si>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</si>
  <si>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</si>
  <si>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</si>
  <si>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</si>
  <si>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</si>
  <si>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</si>
  <si>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</si>
  <si>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</si>
  <si>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</si>
  <si>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</si>
  <si>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</si>
  <si>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</si>
  <si>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</si>
  <si>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</si>
  <si>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</si>
  <si>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</si>
  <si>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</si>
  <si>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</si>
  <si>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</si>
  <si>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</si>
  <si>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</si>
  <si>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</si>
  <si>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</si>
  <si>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</si>
  <si>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</si>
  <si>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</si>
  <si>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</si>
  <si>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</si>
  <si>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</si>
  <si>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</si>
  <si>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</si>
  <si>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</si>
  <si>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</si>
  <si>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</si>
  <si>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</si>
  <si>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</si>
  <si>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</si>
  <si>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</si>
  <si>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</si>
  <si>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</si>
  <si>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</si>
  <si>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</si>
  <si>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</si>
  <si>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</si>
  <si>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</si>
  <si>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</si>
  <si>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</si>
  <si>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</si>
  <si>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</si>
  <si>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</si>
  <si>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</si>
  <si>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</si>
  <si>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</si>
  <si>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</si>
  <si>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</si>
  <si>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</si>
  <si>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</si>
  <si>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</si>
  <si>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</si>
  <si>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</si>
  <si>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</si>
  <si>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</si>
  <si>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</si>
  <si>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</si>
  <si>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</si>
  <si>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</si>
  <si>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</si>
  <si>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</si>
  <si>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</si>
  <si>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</si>
  <si>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</si>
  <si>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</si>
  <si>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</si>
  <si>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</si>
  <si>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</si>
  <si>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</si>
  <si>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</si>
  <si>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</si>
  <si>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</si>
  <si>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</si>
  <si>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</si>
  <si>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</si>
  <si>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</si>
  <si>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</si>
  <si>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</si>
  <si>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</si>
  <si>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</si>
  <si>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</si>
  <si>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</si>
  <si>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</si>
  <si>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</si>
  <si>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</si>
  <si>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</si>
  <si>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</si>
  <si>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</si>
  <si>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</si>
  <si>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</si>
  <si>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</si>
  <si>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</si>
  <si>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</si>
  <si>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</si>
  <si>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</si>
  <si>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</si>
  <si>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</si>
  <si>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</si>
  <si>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</si>
  <si>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</si>
  <si>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</si>
  <si>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</si>
  <si>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</si>
  <si>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</si>
  <si>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</si>
  <si>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</si>
  <si>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</si>
  <si>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</si>
  <si>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</si>
  <si>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</si>
  <si>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</si>
  <si>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</si>
  <si>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</si>
  <si>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</si>
  <si>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</si>
  <si>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</si>
  <si>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</si>
  <si>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</si>
  <si>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</si>
  <si>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</si>
  <si>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</si>
  <si>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</si>
  <si>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</si>
  <si>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</si>
  <si>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</si>
  <si>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</si>
  <si>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</si>
  <si>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</si>
  <si>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</si>
  <si>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</si>
  <si>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</si>
  <si>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</si>
  <si>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</si>
  <si>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</si>
  <si>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</si>
  <si>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</si>
  <si>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</si>
  <si>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</si>
  <si>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</si>
  <si>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</si>
  <si>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</si>
  <si>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</si>
  <si>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</si>
  <si>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</si>
  <si>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</si>
  <si>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</si>
  <si>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</si>
  <si>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</si>
  <si>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</si>
  <si>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</si>
  <si>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</si>
  <si>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</si>
  <si>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</si>
  <si>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</si>
  <si>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</si>
  <si>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</si>
  <si>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</si>
  <si>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</si>
  <si>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</si>
  <si>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</si>
  <si>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</si>
  <si>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</si>
  <si>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</si>
  <si>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</si>
  <si>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</si>
  <si>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</si>
  <si>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</si>
  <si>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</si>
  <si>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</si>
  <si>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</si>
  <si>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</si>
  <si>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</si>
  <si>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</si>
  <si>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</si>
  <si>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</si>
  <si>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</si>
  <si>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</si>
  <si>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</si>
  <si>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</si>
  <si>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</si>
  <si>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</si>
  <si>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</si>
  <si>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</si>
  <si>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</si>
  <si>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</si>
  <si>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</si>
  <si>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</si>
  <si>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</si>
  <si>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</si>
  <si>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</si>
  <si>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</si>
  <si>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</si>
  <si>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</si>
  <si>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</si>
  <si>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</si>
  <si>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</si>
  <si>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</si>
  <si>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</si>
  <si>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</si>
  <si>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</si>
  <si>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</si>
  <si>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</si>
  <si>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</si>
  <si>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</si>
  <si>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</si>
  <si>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</si>
  <si>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</si>
  <si>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</si>
  <si>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</si>
  <si>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</si>
  <si>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</si>
  <si>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</si>
  <si>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</si>
  <si>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</si>
  <si>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</si>
  <si>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</si>
  <si>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</si>
  <si>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</si>
  <si>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</si>
  <si>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</si>
  <si>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</si>
  <si>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</si>
  <si>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</si>
  <si>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</si>
  <si>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</si>
  <si>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</si>
  <si>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</si>
  <si>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</si>
  <si>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</si>
  <si>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</si>
  <si>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</si>
  <si>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</si>
  <si>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</si>
  <si>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</si>
  <si>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</si>
  <si>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</si>
  <si>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</si>
  <si>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</si>
  <si>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</si>
  <si>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</si>
  <si>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</si>
  <si>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</si>
  <si>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</si>
  <si>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</si>
  <si>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</si>
  <si>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</si>
  <si>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</si>
  <si>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</si>
  <si>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</si>
  <si>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</si>
  <si>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</si>
  <si>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</si>
  <si>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</si>
  <si>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</si>
  <si>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</si>
  <si>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</si>
  <si>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</si>
  <si>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</si>
  <si>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</si>
  <si>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</si>
  <si>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</si>
  <si>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</si>
  <si>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</si>
  <si>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</si>
  <si>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</si>
  <si>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</si>
  <si>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</si>
  <si>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</si>
  <si>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</si>
  <si>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</si>
  <si>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</si>
  <si>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</si>
  <si>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</si>
  <si>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</si>
  <si>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</si>
  <si>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</si>
  <si>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</si>
  <si>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</si>
  <si>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</si>
  <si>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</si>
  <si>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</si>
  <si>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</si>
  <si>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</si>
  <si>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</si>
  <si>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</si>
  <si>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</si>
  <si>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</si>
  <si>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</si>
  <si>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</si>
  <si>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</si>
  <si>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</si>
  <si>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</si>
  <si>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</si>
  <si>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</si>
  <si>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</si>
  <si>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</si>
  <si>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</si>
  <si>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</si>
  <si>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</si>
  <si>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</si>
  <si>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</si>
  <si>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</si>
  <si>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</si>
  <si>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</si>
  <si>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</si>
  <si>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</si>
  <si>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</si>
  <si>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</si>
  <si>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</si>
  <si>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</si>
  <si>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</si>
  <si>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</si>
  <si>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</si>
  <si>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</si>
  <si>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</si>
  <si>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</si>
  <si>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</si>
  <si>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</si>
  <si>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</si>
  <si>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</si>
  <si>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</si>
  <si>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</si>
  <si>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</si>
  <si>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</si>
  <si>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</si>
  <si>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</si>
  <si>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</si>
  <si>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</si>
  <si>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</si>
  <si>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</si>
  <si>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</si>
  <si>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</si>
  <si>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</si>
  <si>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</si>
  <si>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</si>
  <si>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</si>
  <si>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</si>
  <si>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</si>
  <si>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</si>
  <si>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</si>
  <si>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</si>
  <si>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</si>
  <si>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</si>
  <si>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</si>
  <si>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</si>
  <si>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</si>
  <si>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</si>
  <si>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</si>
  <si>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</si>
  <si>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</si>
  <si>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</si>
  <si>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</si>
  <si>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</si>
  <si>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</si>
  <si>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</si>
  <si>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</si>
  <si>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</si>
  <si>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</si>
  <si>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</si>
  <si>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</si>
  <si>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</si>
  <si>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</si>
  <si>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</si>
  <si>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</si>
  <si>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</si>
  <si>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</si>
  <si>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</si>
  <si>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</si>
  <si>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</si>
  <si>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</si>
  <si>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</si>
  <si>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</si>
  <si>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</si>
  <si>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</si>
  <si>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</si>
  <si>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</si>
  <si>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</si>
  <si>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</si>
  <si>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</si>
  <si>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</si>
  <si>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</si>
  <si>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</si>
  <si>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</si>
  <si>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</si>
  <si>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</si>
  <si>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</si>
  <si>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</si>
  <si>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</si>
  <si>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</si>
  <si>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</si>
  <si>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</si>
  <si>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</si>
  <si>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</si>
  <si>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</si>
  <si>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</si>
  <si>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</si>
  <si>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</si>
  <si>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</si>
  <si>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</si>
  <si>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</si>
  <si>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</si>
  <si>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</si>
  <si>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</si>
  <si>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</si>
  <si>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</si>
  <si>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</si>
  <si>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</si>
  <si>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</si>
  <si>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</si>
  <si>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</si>
  <si>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</si>
  <si>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</si>
  <si>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</si>
  <si>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</si>
  <si>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</si>
  <si>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</si>
  <si>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</si>
  <si>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</si>
  <si>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</si>
  <si>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</si>
  <si>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</si>
  <si>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</si>
  <si>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</si>
  <si>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</si>
  <si>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</si>
  <si>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</si>
  <si>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</si>
  <si>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</si>
  <si>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</si>
  <si>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</si>
  <si>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</si>
  <si>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</si>
  <si>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</si>
  <si>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</si>
  <si>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</si>
  <si>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</si>
  <si>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</si>
  <si>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</si>
  <si>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</si>
  <si>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</si>
  <si>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</si>
  <si>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</si>
  <si>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</si>
  <si>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</si>
  <si>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</si>
  <si>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</si>
  <si>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</si>
  <si>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</si>
  <si>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</si>
  <si>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</si>
  <si>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</si>
  <si>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</si>
  <si>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</si>
  <si>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</si>
  <si>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</si>
  <si>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</si>
  <si>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</si>
  <si>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</si>
  <si>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</si>
  <si>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</si>
  <si>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</si>
  <si>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</si>
  <si>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</si>
  <si>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</si>
  <si>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</si>
  <si>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</si>
  <si>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</si>
  <si>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</si>
  <si>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</si>
  <si>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</si>
  <si>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</si>
  <si>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</si>
  <si>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</si>
  <si>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</si>
  <si>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</si>
  <si>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</si>
  <si>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</si>
  <si>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</si>
  <si>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</si>
  <si>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</si>
  <si>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</si>
  <si>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</si>
  <si>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</si>
  <si>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</si>
  <si>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</si>
  <si>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</si>
  <si>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</si>
  <si>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</si>
  <si>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</si>
  <si>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</si>
  <si>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</si>
  <si>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</si>
  <si>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</si>
  <si>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</si>
  <si>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</si>
  <si>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</si>
  <si>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</si>
  <si>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</si>
  <si>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</si>
  <si>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</si>
  <si>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</si>
  <si>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</si>
  <si>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</si>
  <si>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</si>
  <si>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</si>
  <si>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</si>
  <si>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</si>
  <si>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</si>
  <si>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</si>
  <si>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</si>
  <si>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</si>
  <si>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</si>
  <si>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</si>
  <si>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</si>
  <si>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</si>
  <si>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</si>
  <si>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</si>
  <si>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</si>
  <si>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</si>
  <si>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</si>
  <si>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</si>
  <si>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</si>
  <si>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</si>
  <si>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</si>
  <si>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</si>
  <si>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</si>
  <si>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</si>
  <si>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</si>
  <si>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</si>
  <si>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</si>
  <si>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</si>
  <si>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</si>
  <si>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</si>
  <si>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</si>
  <si>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</si>
  <si>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</si>
  <si>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</si>
  <si>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</si>
  <si>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</si>
  <si>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</si>
  <si>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</si>
  <si>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</si>
  <si>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</si>
  <si>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</si>
  <si>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</si>
  <si>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</si>
  <si>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</si>
  <si>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</si>
  <si>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</si>
  <si>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</si>
  <si>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</si>
  <si>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</si>
  <si>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</si>
  <si>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</si>
  <si>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</si>
  <si>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</si>
  <si>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</si>
  <si>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</si>
  <si>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</si>
  <si>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</si>
  <si>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</si>
  <si>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</si>
  <si>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</si>
  <si>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</si>
  <si>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</si>
  <si>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</si>
  <si>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</si>
  <si>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</si>
  <si>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</si>
  <si>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</si>
  <si>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</si>
  <si>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</si>
  <si>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</si>
  <si>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</si>
  <si>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</si>
  <si>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</si>
  <si>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</si>
  <si>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</si>
  <si>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</si>
  <si>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</si>
  <si>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</si>
  <si>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</si>
  <si>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</si>
  <si>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</si>
  <si>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</si>
  <si>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</si>
  <si>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</si>
  <si>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</si>
  <si>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</si>
  <si>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</si>
  <si>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</si>
  <si>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</si>
  <si>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</si>
  <si>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</si>
  <si>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</si>
  <si>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</si>
  <si>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</si>
  <si>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</si>
  <si>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</si>
  <si>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</si>
  <si>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</si>
  <si>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</si>
  <si>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</si>
  <si>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</si>
  <si>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</si>
  <si>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</si>
  <si>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</si>
  <si>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</si>
  <si>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</si>
  <si>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</si>
  <si>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</si>
  <si>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</si>
  <si>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</si>
  <si>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</si>
  <si>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</si>
  <si>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</si>
  <si>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</si>
  <si>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</si>
  <si>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</si>
  <si>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</si>
  <si>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</si>
  <si>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</si>
  <si>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</si>
  <si>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</si>
  <si>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</si>
  <si>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</si>
  <si>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</si>
  <si>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</si>
  <si>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</si>
  <si>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</si>
  <si>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</si>
  <si>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</si>
  <si>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</si>
  <si>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</si>
  <si>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</si>
  <si>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</si>
  <si>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</si>
  <si>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</si>
  <si>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</si>
  <si>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</si>
  <si>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</si>
  <si>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</si>
  <si>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</si>
  <si>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</si>
  <si>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</si>
  <si>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</si>
  <si>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</si>
  <si>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</si>
  <si>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</si>
  <si>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</si>
  <si>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</si>
  <si>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</si>
  <si>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</si>
  <si>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</si>
  <si>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</si>
  <si>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</si>
  <si>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</si>
  <si>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</si>
  <si>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</si>
  <si>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</si>
  <si>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</si>
  <si>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</si>
  <si>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</si>
  <si>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</si>
  <si>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</si>
  <si>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</si>
  <si>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</si>
  <si>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</si>
  <si>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</si>
  <si>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</si>
  <si>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</si>
  <si>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</si>
  <si>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</si>
  <si>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</si>
  <si>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</si>
  <si>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</si>
  <si>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</si>
  <si>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</si>
  <si>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</si>
  <si>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</si>
  <si>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</si>
  <si>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</si>
  <si>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</si>
  <si>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</si>
  <si>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</si>
  <si>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</si>
  <si>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</si>
  <si>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</si>
  <si>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</si>
  <si>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</si>
  <si>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</si>
  <si>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</si>
  <si>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</si>
  <si>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</si>
  <si>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</si>
  <si>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</si>
  <si>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</si>
  <si>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</si>
  <si>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</si>
  <si>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</si>
  <si>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</si>
  <si>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</si>
  <si>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</si>
  <si>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</si>
  <si>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</si>
  <si>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</si>
  <si>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</si>
  <si>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</si>
  <si>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</si>
  <si>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</si>
  <si>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</si>
  <si>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</si>
  <si>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</si>
  <si>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</si>
  <si>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</si>
  <si>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</si>
  <si>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</si>
  <si>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</si>
  <si>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</si>
  <si>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</si>
  <si>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</si>
  <si>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</si>
  <si>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</si>
  <si>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</si>
  <si>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</si>
  <si>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</si>
  <si>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</si>
  <si>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</si>
  <si>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</si>
  <si>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</si>
  <si>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</si>
  <si>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</si>
  <si>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</si>
  <si>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</si>
  <si>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</si>
  <si>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</si>
  <si>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</si>
  <si>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</si>
  <si>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</si>
  <si>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</si>
  <si>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</si>
  <si>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</si>
  <si>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</si>
  <si>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</si>
  <si>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</si>
  <si>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</si>
  <si>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</si>
  <si>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</si>
  <si>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</si>
  <si>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</si>
  <si>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</si>
  <si>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</si>
  <si>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</si>
  <si>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</si>
  <si>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</si>
  <si>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</si>
  <si>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</si>
  <si>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</si>
  <si>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</si>
  <si>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</si>
  <si>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</si>
  <si>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</si>
  <si>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</si>
  <si>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</si>
  <si>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</si>
  <si>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</si>
  <si>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</si>
  <si>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</si>
  <si>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</si>
  <si>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</si>
  <si>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</si>
  <si>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</si>
  <si>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</si>
  <si>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</si>
  <si>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</si>
  <si>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</si>
  <si>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</si>
  <si>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</si>
  <si>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</si>
  <si>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</si>
  <si>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</si>
  <si>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</si>
  <si>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</si>
  <si>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</si>
  <si>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</si>
  <si>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</si>
  <si>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</si>
  <si>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</si>
  <si>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</si>
  <si>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</si>
  <si>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</si>
  <si>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</si>
  <si>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</si>
  <si>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</si>
  <si>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</si>
  <si>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</si>
  <si>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</si>
  <si>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</si>
  <si>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</si>
  <si>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</si>
  <si>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</si>
  <si>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</si>
  <si>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</si>
  <si>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</si>
  <si>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</si>
  <si>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</si>
  <si>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</si>
  <si>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</si>
  <si>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</si>
  <si>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</si>
  <si>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</si>
  <si>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</si>
  <si>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</si>
  <si>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</si>
  <si>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</si>
  <si>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</si>
  <si>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</si>
  <si>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</si>
  <si>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</si>
  <si>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</si>
  <si>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</si>
  <si>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</si>
  <si>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</si>
  <si>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</si>
  <si>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</si>
  <si>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</si>
  <si>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</si>
  <si>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</si>
  <si>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</si>
  <si>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</si>
  <si>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</si>
  <si>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</si>
  <si>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</si>
  <si>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</si>
  <si>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</si>
  <si>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</si>
  <si>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</si>
  <si>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</si>
  <si>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</si>
  <si>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</si>
  <si>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</si>
  <si>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</si>
  <si>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</si>
  <si>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</si>
  <si>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</si>
  <si>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</si>
  <si>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</si>
  <si>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</si>
  <si>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</si>
  <si>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</si>
  <si>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</si>
  <si>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</si>
  <si>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</si>
  <si>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</si>
  <si>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</si>
  <si>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</si>
  <si>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</si>
  <si>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</si>
  <si>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</si>
  <si>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</si>
  <si>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</si>
  <si>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</si>
  <si>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</si>
  <si>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</si>
  <si>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</si>
  <si>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</si>
  <si>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</si>
  <si>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</si>
  <si>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</si>
  <si>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</si>
  <si>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</si>
  <si>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</si>
  <si>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</si>
  <si>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</si>
  <si>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</si>
  <si>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</si>
  <si>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</si>
  <si>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</si>
  <si>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</si>
  <si>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</si>
  <si>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</si>
  <si>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</si>
  <si>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</si>
  <si>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</si>
  <si>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</si>
  <si>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</si>
  <si>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</si>
  <si>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</si>
  <si>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</si>
  <si>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</si>
  <si>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</si>
  <si>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</si>
  <si>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</si>
  <si>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</si>
  <si>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</si>
  <si>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</si>
  <si>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</si>
  <si>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</si>
  <si>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</si>
  <si>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</si>
  <si>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</si>
  <si>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</si>
  <si>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</si>
  <si>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</si>
  <si>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</si>
  <si>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</si>
  <si>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</si>
  <si>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</si>
  <si>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</si>
  <si>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</si>
  <si>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</si>
  <si>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</si>
  <si>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</si>
  <si>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</si>
  <si>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</si>
  <si>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</si>
  <si>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</si>
  <si>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</si>
  <si>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</si>
  <si>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</si>
  <si>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</si>
  <si>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</si>
  <si>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</si>
  <si>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</si>
  <si>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</si>
  <si>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</si>
  <si>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</si>
  <si>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</si>
  <si>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</si>
  <si>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</si>
  <si>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</si>
  <si>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</si>
  <si>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</si>
  <si>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</si>
  <si>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</si>
  <si>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</si>
  <si>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</si>
  <si>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</si>
  <si>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</si>
  <si>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</si>
  <si>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</si>
  <si>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</si>
  <si>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</si>
  <si>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</si>
  <si>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</si>
  <si>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</si>
  <si>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</si>
  <si>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</si>
  <si>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</si>
  <si>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</si>
  <si>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</si>
  <si>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</si>
  <si>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</si>
  <si>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</si>
  <si>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</si>
  <si>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</si>
  <si>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</si>
  <si>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</si>
  <si>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</si>
  <si>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</si>
  <si>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</si>
  <si>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</si>
  <si>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</si>
  <si>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</si>
  <si>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</si>
  <si>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</si>
  <si>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</si>
  <si>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</si>
  <si>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</si>
  <si>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</si>
  <si>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</si>
  <si>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</si>
  <si>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</si>
  <si>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</si>
  <si>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</si>
  <si>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</si>
  <si>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</si>
  <si>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</si>
  <si>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</si>
  <si>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</si>
  <si>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</si>
  <si>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</si>
  <si>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</si>
  <si>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</si>
  <si>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</si>
  <si>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</si>
  <si>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</si>
  <si>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</si>
  <si>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</si>
  <si>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</si>
  <si>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</si>
  <si>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</si>
  <si>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</si>
  <si>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</si>
  <si>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</si>
  <si>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</si>
  <si>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</si>
  <si>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</si>
  <si>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</si>
  <si>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</si>
  <si>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</si>
  <si>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</si>
  <si>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</si>
  <si>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</si>
  <si>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</si>
  <si>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</si>
  <si>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</si>
  <si>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</si>
  <si>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</si>
  <si>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</si>
  <si>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</si>
  <si>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</si>
  <si>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</si>
  <si>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</si>
  <si>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</si>
  <si>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</si>
  <si>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</si>
  <si>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</si>
  <si>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</si>
  <si>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</si>
  <si>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</si>
  <si>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</si>
  <si>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</si>
  <si>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</si>
  <si>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</si>
  <si>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</si>
  <si>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</si>
  <si>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</si>
  <si>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</si>
  <si>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</si>
  <si>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</si>
  <si>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</si>
  <si>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</si>
  <si>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</si>
  <si>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</si>
  <si>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</si>
  <si>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</si>
  <si>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</si>
  <si>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</si>
  <si>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</si>
  <si>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</si>
  <si>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</si>
  <si>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</si>
  <si>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</si>
  <si>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</si>
  <si>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</si>
  <si>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</si>
  <si>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</si>
  <si>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</si>
  <si>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</si>
  <si>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</si>
  <si>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</si>
  <si>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</si>
  <si>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</si>
  <si>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</si>
  <si>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</si>
  <si>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</si>
  <si>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</si>
  <si>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</si>
  <si>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</si>
  <si>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</si>
  <si>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</si>
  <si>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</si>
  <si>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</si>
  <si>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</si>
  <si>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</si>
  <si>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</si>
  <si>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</si>
  <si>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</si>
  <si>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</si>
  <si>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</si>
  <si>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</si>
  <si>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</si>
  <si>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</si>
  <si>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</si>
  <si>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</si>
  <si>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</si>
  <si>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</si>
  <si>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</si>
  <si>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</si>
  <si>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</si>
  <si>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</si>
  <si>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</si>
  <si>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</si>
  <si>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</si>
  <si>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</si>
  <si>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</si>
  <si>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</si>
  <si>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</si>
  <si>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</si>
  <si>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</si>
  <si>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</si>
  <si>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</si>
  <si>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</si>
  <si>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</si>
  <si>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</si>
  <si>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</si>
  <si>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</si>
  <si>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</si>
  <si>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</si>
  <si>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</si>
  <si>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</si>
  <si>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</si>
  <si>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</si>
  <si>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</si>
  <si>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</si>
  <si>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</si>
  <si>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</si>
  <si>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</si>
  <si>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</si>
  <si>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</si>
  <si>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</si>
  <si>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</si>
  <si>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</si>
  <si>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</si>
  <si>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</si>
  <si>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</si>
  <si>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</si>
  <si>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</si>
  <si>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</si>
  <si>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</si>
  <si>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</si>
  <si>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</si>
  <si>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</si>
  <si>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</si>
  <si>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</si>
  <si>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</si>
  <si>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</si>
  <si>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</si>
  <si>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</si>
  <si>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</si>
  <si>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</si>
  <si>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</si>
  <si>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</si>
  <si>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</si>
  <si>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</si>
  <si>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</si>
  <si>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</si>
  <si>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</si>
  <si>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</si>
  <si>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</si>
  <si>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</si>
  <si>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</si>
  <si>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</si>
  <si>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</si>
  <si>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</si>
  <si>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</si>
  <si>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</si>
  <si>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</si>
  <si>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</si>
  <si>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</si>
  <si>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</si>
  <si>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</si>
  <si>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</si>
  <si>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</si>
  <si>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</si>
  <si>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</si>
  <si>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</si>
  <si>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</si>
  <si>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</si>
  <si>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</si>
  <si>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</si>
  <si>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</si>
  <si>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</si>
  <si>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</si>
  <si>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</si>
  <si>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</si>
  <si>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</si>
  <si>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</si>
  <si>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</si>
  <si>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</si>
  <si>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</si>
  <si>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</si>
  <si>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</si>
  <si>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</si>
  <si>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</si>
  <si>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</si>
  <si>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</si>
  <si>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</si>
  <si>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</si>
  <si>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</si>
  <si>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</si>
  <si>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</si>
  <si>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</si>
  <si>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</si>
  <si>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</si>
  <si>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</si>
  <si>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</si>
  <si>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</si>
  <si>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</si>
  <si>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</si>
  <si>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</si>
  <si>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</si>
  <si>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</si>
  <si>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</si>
  <si>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</si>
  <si>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</si>
  <si>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</si>
  <si>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</si>
  <si>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</si>
  <si>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</si>
  <si>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</si>
  <si>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</si>
  <si>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</si>
  <si>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</si>
  <si>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</si>
  <si>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</si>
  <si>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</si>
  <si>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</si>
  <si>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</si>
  <si>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</si>
  <si>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</si>
  <si>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</si>
  <si>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</si>
  <si>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</si>
  <si>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</si>
  <si>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</si>
  <si>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</si>
  <si>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</si>
  <si>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</si>
  <si>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</si>
  <si>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</si>
  <si>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</si>
  <si>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</si>
  <si>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</si>
  <si>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</si>
  <si>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</si>
  <si>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</si>
  <si>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</si>
  <si>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</si>
  <si>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</si>
  <si>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</si>
  <si>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</si>
  <si>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</si>
  <si>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</si>
  <si>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</si>
  <si>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</si>
  <si>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</si>
  <si>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</si>
  <si>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</si>
  <si>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</si>
  <si>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</si>
  <si>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</si>
  <si>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</si>
  <si>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</si>
  <si>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</si>
  <si>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</si>
  <si>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</si>
  <si>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</si>
  <si>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</si>
  <si>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</si>
  <si>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</si>
  <si>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</si>
  <si>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</si>
  <si>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</si>
  <si>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</si>
  <si>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</si>
  <si>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</si>
  <si>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</si>
  <si>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</si>
  <si>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</si>
  <si>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</si>
  <si>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</si>
  <si>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</si>
  <si>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</si>
  <si>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</si>
  <si>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</si>
  <si>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</si>
  <si>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</si>
  <si>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</si>
  <si>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</si>
  <si>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</si>
  <si>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</si>
  <si>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</si>
  <si>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</si>
  <si>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</si>
  <si>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</si>
  <si>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</si>
  <si>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</si>
  <si>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</si>
  <si>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</si>
  <si>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</si>
  <si>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</si>
  <si>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</si>
  <si>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</si>
  <si>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</si>
  <si>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</si>
  <si>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</si>
  <si>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</si>
  <si>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</si>
  <si>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</si>
  <si>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</si>
  <si>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</si>
  <si>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</si>
  <si>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</si>
  <si>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</si>
  <si>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</si>
  <si>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</si>
  <si>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</si>
  <si>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</si>
  <si>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</si>
  <si>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</si>
  <si>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</si>
  <si>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</si>
  <si>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</si>
  <si>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</si>
  <si>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</si>
  <si>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</si>
  <si>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</si>
  <si>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</si>
  <si>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</si>
  <si>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</si>
  <si>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</si>
  <si>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</si>
  <si>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</si>
  <si>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</si>
  <si>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</si>
  <si>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</si>
  <si>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</si>
  <si>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</si>
  <si>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</si>
  <si>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</si>
  <si>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</si>
  <si>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</si>
  <si>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</si>
  <si>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</si>
  <si>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</si>
  <si>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</si>
  <si>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</si>
  <si>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</si>
  <si>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</si>
  <si>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</si>
  <si>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</si>
  <si>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</si>
  <si>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</si>
  <si>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</si>
  <si>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</si>
  <si>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</si>
  <si>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</si>
  <si>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</si>
  <si>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</si>
  <si>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</si>
  <si>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</si>
  <si>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</si>
  <si>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</si>
  <si>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</si>
  <si>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</si>
  <si>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</si>
  <si>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</si>
  <si>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</si>
  <si>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</si>
  <si>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</si>
  <si>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</si>
  <si>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</si>
  <si>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</si>
  <si>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</si>
  <si>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</si>
  <si>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</si>
  <si>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</si>
  <si>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</si>
  <si>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</si>
  <si>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</si>
  <si>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</si>
  <si>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</si>
  <si>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</si>
  <si>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</si>
  <si>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</si>
  <si>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</si>
  <si>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</si>
  <si>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</si>
  <si>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</si>
  <si>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</si>
  <si>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</si>
  <si>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</si>
  <si>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</si>
  <si>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</si>
  <si>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</si>
  <si>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</si>
  <si>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</si>
  <si>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</si>
  <si>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</si>
  <si>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</si>
  <si>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</si>
  <si>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</si>
  <si>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</si>
  <si>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</si>
  <si>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</si>
  <si>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</si>
  <si>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</si>
  <si>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</si>
  <si>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</si>
  <si>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</si>
  <si>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</si>
  <si>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</si>
  <si>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</si>
  <si>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</si>
  <si>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</si>
  <si>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</si>
  <si>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</si>
  <si>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</si>
  <si>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</si>
  <si>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</si>
  <si>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</si>
  <si>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</si>
  <si>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</si>
  <si>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</si>
  <si>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</si>
  <si>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</si>
  <si>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</si>
  <si>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</si>
  <si>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</si>
  <si>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</si>
  <si>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</si>
  <si>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</si>
  <si>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</si>
  <si>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</si>
  <si>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</si>
  <si>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</si>
  <si>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</si>
  <si>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</si>
  <si>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</si>
  <si>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</si>
  <si>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</si>
  <si>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</si>
  <si>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</si>
  <si>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</si>
  <si>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</si>
  <si>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</si>
  <si>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</si>
  <si>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</si>
  <si>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</si>
  <si>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</si>
  <si>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</si>
  <si>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</si>
  <si>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</si>
  <si>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</si>
  <si>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</si>
  <si>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</si>
  <si>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</si>
  <si>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</si>
  <si>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</si>
  <si>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</si>
  <si>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</si>
  <si>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</si>
  <si>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</si>
  <si>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</si>
  <si>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</si>
  <si>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</si>
  <si>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</si>
  <si>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</si>
  <si>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</si>
  <si>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</si>
  <si>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</si>
  <si>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</si>
  <si>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</si>
  <si>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</si>
  <si>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</si>
  <si>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</si>
  <si>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</si>
  <si>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</si>
  <si>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</si>
  <si>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</si>
  <si>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</si>
  <si>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</si>
  <si>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</si>
  <si>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</si>
  <si>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</si>
  <si>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</si>
  <si>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</si>
  <si>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</si>
  <si>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</si>
  <si>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</si>
  <si>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</si>
  <si>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</si>
  <si>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</si>
  <si>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</si>
  <si>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</si>
  <si>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</si>
  <si>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</si>
  <si>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</si>
  <si>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</si>
  <si>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</si>
  <si>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</si>
  <si>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</si>
  <si>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</si>
  <si>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</si>
  <si>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</si>
  <si>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</si>
  <si>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</si>
  <si>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</si>
  <si>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</si>
  <si>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</si>
  <si>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</si>
  <si>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</si>
  <si>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</si>
  <si>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</si>
  <si>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</si>
  <si>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</si>
  <si>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</si>
  <si>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</si>
  <si>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</si>
  <si>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</si>
  <si>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</si>
  <si>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</si>
  <si>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</si>
  <si>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</si>
  <si>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</si>
  <si>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</si>
  <si>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</si>
  <si>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</si>
  <si>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</si>
  <si>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</si>
  <si>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</si>
  <si>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</si>
  <si>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</si>
  <si>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</si>
  <si>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</si>
  <si>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</si>
  <si>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</si>
  <si>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</si>
  <si>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</si>
  <si>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</si>
  <si>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</si>
  <si>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</si>
  <si>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</si>
  <si>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</si>
  <si>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</si>
  <si>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</si>
  <si>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</si>
  <si>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</si>
  <si>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</si>
  <si>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</si>
  <si>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</si>
  <si>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</si>
  <si>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</si>
  <si>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</si>
  <si>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</si>
  <si>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</si>
  <si>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</si>
  <si>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</si>
  <si>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</si>
  <si>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</si>
  <si>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</si>
  <si>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</si>
  <si>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</si>
  <si>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</si>
  <si>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</si>
  <si>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</si>
  <si>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</si>
  <si>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</si>
  <si>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</si>
  <si>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</si>
  <si>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</si>
  <si>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</si>
  <si>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</si>
  <si>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</si>
  <si>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</si>
  <si>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</si>
  <si>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</si>
  <si>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</si>
  <si>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</si>
  <si>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</si>
  <si>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</si>
  <si>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</si>
  <si>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</si>
  <si>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</si>
  <si>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</si>
  <si>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</si>
  <si>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</si>
  <si>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</si>
  <si>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</si>
  <si>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</si>
  <si>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</si>
  <si>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</si>
  <si>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</si>
  <si>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</si>
  <si>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</si>
  <si>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</si>
  <si>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</si>
  <si>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</si>
  <si>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</si>
  <si>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</si>
  <si>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</si>
  <si>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</si>
  <si>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</si>
  <si>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</si>
  <si>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</si>
  <si>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</si>
  <si>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</si>
  <si>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</si>
  <si>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</si>
  <si>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</si>
  <si>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</si>
  <si>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</si>
  <si>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</si>
  <si>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</si>
  <si>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</si>
  <si>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</si>
  <si>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</si>
  <si>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</si>
  <si>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</si>
  <si>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</si>
  <si>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</si>
  <si>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</si>
  <si>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</si>
  <si>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</si>
  <si>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</si>
  <si>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</si>
  <si>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</si>
  <si>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</si>
  <si>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</si>
  <si>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</si>
  <si>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</si>
  <si>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</si>
  <si>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</si>
  <si>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</si>
  <si>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</si>
  <si>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</si>
  <si>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</si>
  <si>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</si>
  <si>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</si>
  <si>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</si>
  <si>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</si>
  <si>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</si>
  <si>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</si>
  <si>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</si>
  <si>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</si>
  <si>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</si>
  <si>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</si>
  <si>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</si>
  <si>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</si>
  <si>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</si>
  <si>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</si>
  <si>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</si>
  <si>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</si>
  <si>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</si>
  <si>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</si>
  <si>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</si>
  <si>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</si>
  <si>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</si>
  <si>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</si>
  <si>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</si>
  <si>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</si>
  <si>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</si>
  <si>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</si>
  <si>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</si>
  <si>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</si>
  <si>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</si>
  <si>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</si>
  <si>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</si>
  <si>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</si>
  <si>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</si>
  <si>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</si>
  <si>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</si>
  <si>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</si>
  <si>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</si>
  <si>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</si>
  <si>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</si>
  <si>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</si>
  <si>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</si>
  <si>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</si>
  <si>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</si>
  <si>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</si>
  <si>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</si>
  <si>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</si>
  <si>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</si>
  <si>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</si>
  <si>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</si>
  <si>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</si>
  <si>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</si>
  <si>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</si>
  <si>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</si>
  <si>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</si>
  <si>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</si>
  <si>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</si>
  <si>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</si>
  <si>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</si>
  <si>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</si>
  <si>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</si>
  <si>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</si>
  <si>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</si>
  <si>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</si>
  <si>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</si>
  <si>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</si>
  <si>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</si>
  <si>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</si>
  <si>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</si>
  <si>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</si>
  <si>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</si>
  <si>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</si>
  <si>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</si>
  <si>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</si>
  <si>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</si>
  <si>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</si>
  <si>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</si>
  <si>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</si>
  <si>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</si>
  <si>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</si>
  <si>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</si>
  <si>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</si>
  <si>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</si>
  <si>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</si>
  <si>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</si>
  <si>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</si>
  <si>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</si>
  <si>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</si>
  <si>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</si>
  <si>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</si>
  <si>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</si>
  <si>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</si>
  <si>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</si>
  <si>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</si>
  <si>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</si>
  <si>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</si>
  <si>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</si>
  <si>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</si>
  <si>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</si>
  <si>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</si>
  <si>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</si>
  <si>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</si>
  <si>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</si>
  <si>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</si>
  <si>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</si>
  <si>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</si>
  <si>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</si>
  <si>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</si>
  <si>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</si>
  <si>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</si>
  <si>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</si>
  <si>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</si>
  <si>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</si>
  <si>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</si>
  <si>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</si>
  <si>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</si>
  <si>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</si>
  <si>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</si>
  <si>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</si>
  <si>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</si>
  <si>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</si>
  <si>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</si>
  <si>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</si>
  <si>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</si>
  <si>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</si>
  <si>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</si>
  <si>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</si>
  <si>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</si>
  <si>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</si>
  <si>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</si>
  <si>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</si>
  <si>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</si>
  <si>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</si>
  <si>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</si>
  <si>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</si>
  <si>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</si>
  <si>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</si>
  <si>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</si>
  <si>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</si>
  <si>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</si>
  <si>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</si>
  <si>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</si>
  <si>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</si>
  <si>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</si>
  <si>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</si>
  <si>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</si>
  <si>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</si>
  <si>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</si>
  <si>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</si>
  <si>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</si>
  <si>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</si>
  <si>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</si>
  <si>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</si>
  <si>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</si>
  <si>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</si>
  <si>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</si>
  <si>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</si>
  <si>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</si>
  <si>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</si>
  <si>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</si>
  <si>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</si>
  <si>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</si>
  <si>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</si>
  <si>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</si>
  <si>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</si>
  <si>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</si>
  <si>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</si>
  <si>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</si>
  <si>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</si>
  <si>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</si>
  <si>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</si>
  <si>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</si>
  <si>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</si>
  <si>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</si>
  <si>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</si>
  <si>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</si>
  <si>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</si>
  <si>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</si>
  <si>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</si>
  <si>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</si>
  <si>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</si>
  <si>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</si>
  <si>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</si>
  <si>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</si>
  <si>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</si>
  <si>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</si>
  <si>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</si>
  <si>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</si>
  <si>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</si>
  <si>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</si>
  <si>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</si>
  <si>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</si>
  <si>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</si>
  <si>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</si>
  <si>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</si>
  <si>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</si>
  <si>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</si>
  <si>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</si>
  <si>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</si>
  <si>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</si>
  <si>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</si>
  <si>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</si>
  <si>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</si>
  <si>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</si>
  <si>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</si>
  <si>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</si>
  <si>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</si>
  <si>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</si>
  <si>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</si>
  <si>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</si>
  <si>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</si>
  <si>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</si>
  <si>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</si>
  <si>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</si>
  <si>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</si>
  <si>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</si>
  <si>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</si>
  <si>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</si>
  <si>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</si>
  <si>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</si>
  <si>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</si>
  <si>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</si>
  <si>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</si>
  <si>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</si>
  <si>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</si>
  <si>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</si>
  <si>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</si>
  <si>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</si>
  <si>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</si>
  <si>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</si>
  <si>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</si>
  <si>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</si>
  <si>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</si>
  <si>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</si>
  <si>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</si>
  <si>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</si>
  <si>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</si>
  <si>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</si>
  <si>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</si>
  <si>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</si>
  <si>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</si>
  <si>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</si>
  <si>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</si>
  <si>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</si>
  <si>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</si>
  <si>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</si>
  <si>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</si>
  <si>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</si>
  <si>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</si>
  <si>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</si>
  <si>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</si>
  <si>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</si>
  <si>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</si>
  <si>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</si>
  <si>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</si>
  <si>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</si>
  <si>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</si>
  <si>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</si>
  <si>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</si>
  <si>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</si>
  <si>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</si>
  <si>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</si>
  <si>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</si>
  <si>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</si>
  <si>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</si>
  <si>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</si>
  <si>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</si>
  <si>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</si>
  <si>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</si>
  <si>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</si>
  <si>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</si>
  <si>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</si>
  <si>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</si>
  <si>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</si>
  <si>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</si>
  <si>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</si>
  <si>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</si>
  <si>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</si>
  <si>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</si>
  <si>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</si>
  <si>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</si>
  <si>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</si>
  <si>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</si>
  <si>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</si>
  <si>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</si>
  <si>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</si>
  <si>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</si>
  <si>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</si>
  <si>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</si>
  <si>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</si>
  <si>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</si>
  <si>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</si>
  <si>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</si>
  <si>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</si>
  <si>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</si>
  <si>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</si>
  <si>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</si>
  <si>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</si>
  <si>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</si>
  <si>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</si>
  <si>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</si>
  <si>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</si>
  <si>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</si>
  <si>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</si>
  <si>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</si>
  <si>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</si>
  <si>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</si>
  <si>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</si>
  <si>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</si>
  <si>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</si>
  <si>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</si>
  <si>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</si>
  <si>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</si>
  <si>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</si>
  <si>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</si>
  <si>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</si>
  <si>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</si>
  <si>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</si>
  <si>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</si>
  <si>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</si>
  <si>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</si>
  <si>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</si>
  <si>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</si>
  <si>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</si>
  <si>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</si>
  <si>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</si>
  <si>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</si>
  <si>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</si>
  <si>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</si>
  <si>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</si>
  <si>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</si>
  <si>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</si>
  <si>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</si>
  <si>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</si>
  <si>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</si>
  <si>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</si>
  <si>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</si>
  <si>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</si>
  <si>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</si>
  <si>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</si>
  <si>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</si>
  <si>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</si>
  <si>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</si>
  <si>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</si>
  <si>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</si>
  <si>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</si>
  <si>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</si>
  <si>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</si>
  <si>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</si>
  <si>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</si>
  <si>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</si>
  <si>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</si>
  <si>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</si>
  <si>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</si>
  <si>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</si>
  <si>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</si>
  <si>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</si>
  <si>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</si>
  <si>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</si>
  <si>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</si>
  <si>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</si>
  <si>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</si>
  <si>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</si>
  <si>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</si>
  <si>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</si>
  <si>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</si>
  <si>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</si>
  <si>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</si>
  <si>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</si>
  <si>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</si>
  <si>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</si>
  <si>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</si>
  <si>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</si>
  <si>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</si>
  <si>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</si>
  <si>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</si>
  <si>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</si>
  <si>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</si>
  <si>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</si>
  <si>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</si>
  <si>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</si>
  <si>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</si>
  <si>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</si>
  <si>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</si>
  <si>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</si>
  <si>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</si>
  <si>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</si>
  <si>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</si>
  <si>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</si>
  <si>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</si>
  <si>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</si>
  <si>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</si>
  <si>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</si>
  <si>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</si>
  <si>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</si>
  <si>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</si>
  <si>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</si>
  <si>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</si>
  <si>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</si>
  <si>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</si>
  <si>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</si>
  <si>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</si>
  <si>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</si>
  <si>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</si>
  <si>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</si>
  <si>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</si>
  <si>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</si>
  <si>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</si>
  <si>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</si>
  <si>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</si>
  <si>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</si>
  <si>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</si>
  <si>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</si>
  <si>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</si>
  <si>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</si>
  <si>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</si>
  <si>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</si>
  <si>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</si>
  <si>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</si>
  <si>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</si>
  <si>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</si>
  <si>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</si>
  <si>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</si>
  <si>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</si>
  <si>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</si>
  <si>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</si>
  <si>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</si>
  <si>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</si>
  <si>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</si>
  <si>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</si>
  <si>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</si>
  <si>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</si>
  <si>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</si>
  <si>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</si>
  <si>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</si>
  <si>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</si>
  <si>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</si>
  <si>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</si>
  <si>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</si>
  <si>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</si>
  <si>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</si>
  <si>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</si>
  <si>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</si>
  <si>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</si>
  <si>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</si>
  <si>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</si>
  <si>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</si>
  <si>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</si>
  <si>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</si>
  <si>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</si>
  <si>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</si>
  <si>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</si>
  <si>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</si>
  <si>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</si>
  <si>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</si>
  <si>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</si>
  <si>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</si>
  <si>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</si>
  <si>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</si>
  <si>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</si>
  <si>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</si>
  <si>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</si>
  <si>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</si>
  <si>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</si>
  <si>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</si>
  <si>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</si>
  <si>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</si>
  <si>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</si>
  <si>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</si>
  <si>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</si>
  <si>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</si>
  <si>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</si>
  <si>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</si>
  <si>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</si>
  <si>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</si>
  <si>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</si>
  <si>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</si>
  <si>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</si>
  <si>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</si>
  <si>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</si>
  <si>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</si>
  <si>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</si>
  <si>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</si>
  <si>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</si>
  <si>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</si>
  <si>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</si>
  <si>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</si>
  <si>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</si>
  <si>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</si>
  <si>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</si>
  <si>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</si>
  <si>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</si>
  <si>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</si>
  <si>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</si>
  <si>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</si>
  <si>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</si>
  <si>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</si>
  <si>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</si>
  <si>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</si>
  <si>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</si>
  <si>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</si>
  <si>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</si>
  <si>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</si>
  <si>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</si>
  <si>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</si>
  <si>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</si>
  <si>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</si>
  <si>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</si>
  <si>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</si>
  <si>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</si>
  <si>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</si>
  <si>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</si>
  <si>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</si>
  <si>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</si>
  <si>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</si>
  <si>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</si>
  <si>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</si>
  <si>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</si>
  <si>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</si>
  <si>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</si>
  <si>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</si>
  <si>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</si>
  <si>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</si>
  <si>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</si>
  <si>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</si>
  <si>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</si>
  <si>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</si>
  <si>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</si>
  <si>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</si>
  <si>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</si>
  <si>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</si>
  <si>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</si>
  <si>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</si>
  <si>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</si>
  <si>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</si>
  <si>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</si>
  <si>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</si>
  <si>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</si>
  <si>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</si>
  <si>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</si>
  <si>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</si>
  <si>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</si>
  <si>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</si>
  <si>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</si>
  <si>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</si>
  <si>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</si>
  <si>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</si>
  <si>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</si>
  <si>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</si>
  <si>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</si>
  <si>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</si>
  <si>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</si>
  <si>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</si>
  <si>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</si>
  <si>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</si>
  <si>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</si>
  <si>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</si>
  <si>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</si>
  <si>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</si>
  <si>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</si>
  <si>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</si>
  <si>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</si>
  <si>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</si>
  <si>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</si>
  <si>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</si>
  <si>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</si>
  <si>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</si>
  <si>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</si>
  <si>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</si>
  <si>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</si>
  <si>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</si>
  <si>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</si>
  <si>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</si>
  <si>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</si>
  <si>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</si>
  <si>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</si>
  <si>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</si>
  <si>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</si>
  <si>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</si>
  <si>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</si>
  <si>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</si>
  <si>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</si>
  <si>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</si>
  <si>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</si>
  <si>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</si>
  <si>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</si>
  <si>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</si>
  <si>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</si>
  <si>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</si>
  <si>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</si>
  <si>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</si>
  <si>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</si>
  <si>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</si>
  <si>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</si>
  <si>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</si>
  <si>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</si>
  <si>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</si>
  <si>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</si>
  <si>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</si>
  <si>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</si>
  <si>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</si>
  <si>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</si>
  <si>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</si>
  <si>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</si>
  <si>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</si>
  <si>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</si>
  <si>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</si>
  <si>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</si>
  <si>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</si>
  <si>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</si>
  <si>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</si>
  <si>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</si>
  <si>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</si>
  <si>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</si>
  <si>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</si>
  <si>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</si>
  <si>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</si>
  <si>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</si>
  <si>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</si>
  <si>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</si>
  <si>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</si>
  <si>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</si>
  <si>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</si>
  <si>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</si>
  <si>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</si>
  <si>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</si>
  <si>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</si>
  <si>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</si>
  <si>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</si>
  <si>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</si>
  <si>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</si>
  <si>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</si>
  <si>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</si>
  <si>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</si>
  <si>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</si>
  <si>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</si>
  <si>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</si>
  <si>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</si>
  <si>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</si>
  <si>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</si>
  <si>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</si>
  <si>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</si>
  <si>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</si>
  <si>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</si>
  <si>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</si>
  <si>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</si>
  <si>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</si>
  <si>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</si>
  <si>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</si>
  <si>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</si>
  <si>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</si>
  <si>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</si>
  <si>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</si>
  <si>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</si>
  <si>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</si>
  <si>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</si>
  <si>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</si>
  <si>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</si>
  <si>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</si>
  <si>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</si>
  <si>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</si>
  <si>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</si>
  <si>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</si>
  <si>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</si>
  <si>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</si>
  <si>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</si>
  <si>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</si>
  <si>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</si>
  <si>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</si>
  <si>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</si>
  <si>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</si>
  <si>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</si>
  <si>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</si>
  <si>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</si>
  <si>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</si>
  <si>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</si>
  <si>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</si>
  <si>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</si>
  <si>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</si>
  <si>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</si>
  <si>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</si>
  <si>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</si>
  <si>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</si>
  <si>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</si>
  <si>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</si>
  <si>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</si>
  <si>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</si>
  <si>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</si>
  <si>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</si>
  <si>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</si>
  <si>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</si>
  <si>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</si>
  <si>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</si>
  <si>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</si>
  <si>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</si>
  <si>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</si>
  <si>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</si>
  <si>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</si>
  <si>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</si>
  <si>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</si>
  <si>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</si>
  <si>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</si>
  <si>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</si>
  <si>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</si>
  <si>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</si>
  <si>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</si>
  <si>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</si>
  <si>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</si>
  <si>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</si>
  <si>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</si>
  <si>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</si>
  <si>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</si>
  <si>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</si>
  <si>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</si>
  <si>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</si>
  <si>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</si>
  <si>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</si>
  <si>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</si>
  <si>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</si>
  <si>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</si>
  <si>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</si>
  <si>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</si>
  <si>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</si>
  <si>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</si>
  <si>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</si>
  <si>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</si>
  <si>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</si>
  <si>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</si>
  <si>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</si>
  <si>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</si>
  <si>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</si>
  <si>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</si>
  <si>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</si>
  <si>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</si>
  <si>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</si>
  <si>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</si>
  <si>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</si>
  <si>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</si>
  <si>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</si>
  <si>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</si>
  <si>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</si>
  <si>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</si>
  <si>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</si>
  <si>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</si>
  <si>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</si>
  <si>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</si>
  <si>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</si>
  <si>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</si>
  <si>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</si>
  <si>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</si>
  <si>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</si>
  <si>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</si>
  <si>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</si>
  <si>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</si>
  <si>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</si>
  <si>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</si>
  <si>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</si>
  <si>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</si>
  <si>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</si>
  <si>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</si>
  <si>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</si>
  <si>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</si>
  <si>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</si>
  <si>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</si>
  <si>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</si>
  <si>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</si>
  <si>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</si>
  <si>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</si>
  <si>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</si>
  <si>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</si>
  <si>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</si>
  <si>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</si>
  <si>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</si>
  <si>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</si>
  <si>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</si>
  <si>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</si>
  <si>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</si>
  <si>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</si>
  <si>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</si>
  <si>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</si>
  <si>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</si>
  <si>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</si>
  <si>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</si>
  <si>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</si>
  <si>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</si>
  <si>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</si>
  <si>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</si>
  <si>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</si>
  <si>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</si>
  <si>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</si>
  <si>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</si>
  <si>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</si>
  <si>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</si>
  <si>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</si>
  <si>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</si>
  <si>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</si>
  <si>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</si>
  <si>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</si>
  <si>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</si>
  <si>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</si>
  <si>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</si>
  <si>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</si>
  <si>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</si>
  <si>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</si>
  <si>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</si>
  <si>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</si>
  <si>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</si>
  <si>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</si>
  <si>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</si>
  <si>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</si>
  <si>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</si>
  <si>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</si>
  <si>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</si>
  <si>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</si>
  <si>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</si>
  <si>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</si>
  <si>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</si>
  <si>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</si>
  <si>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</si>
  <si>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</si>
  <si>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</si>
  <si>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</si>
  <si>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</si>
  <si>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</si>
  <si>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</si>
  <si>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</si>
  <si>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</si>
  <si>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</si>
  <si>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</si>
  <si>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</si>
  <si>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</si>
  <si>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</si>
  <si>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</si>
  <si>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</si>
  <si>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</si>
  <si>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</si>
  <si>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</si>
  <si>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</si>
  <si>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</si>
  <si>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</si>
  <si>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</si>
  <si>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</si>
  <si>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</si>
  <si>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</si>
  <si>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</si>
  <si>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</si>
  <si>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</si>
  <si>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</si>
  <si>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</si>
  <si>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</si>
  <si>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</si>
  <si>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</si>
  <si>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</si>
  <si>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</si>
  <si>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</si>
  <si>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</si>
  <si>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</si>
  <si>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</si>
  <si>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</si>
  <si>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</si>
  <si>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</si>
  <si>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</si>
  <si>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</si>
  <si>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</si>
  <si>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</si>
  <si>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</si>
  <si>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</si>
  <si>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</si>
  <si>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</si>
  <si>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</si>
  <si>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</si>
  <si>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</si>
  <si>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</si>
  <si>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</si>
  <si>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</si>
  <si>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</si>
  <si>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</si>
  <si>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</si>
  <si>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</si>
  <si>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</si>
  <si>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</si>
  <si>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</si>
  <si>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</si>
  <si>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</si>
  <si>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</si>
  <si>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</si>
  <si>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</si>
  <si>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</si>
  <si>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</si>
  <si>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</si>
  <si>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</si>
  <si>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</si>
  <si>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</si>
  <si>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</si>
  <si>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</si>
  <si>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</si>
  <si>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</si>
  <si>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</si>
  <si>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</si>
  <si>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</si>
  <si>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</si>
  <si>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</si>
  <si>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</si>
  <si>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</si>
  <si>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</si>
  <si>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</si>
  <si>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</si>
  <si>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</si>
  <si>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</si>
  <si>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</si>
  <si>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</si>
  <si>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</si>
  <si>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</si>
  <si>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</si>
  <si>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</si>
  <si>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</si>
  <si>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</si>
  <si>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</si>
  <si>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</si>
  <si>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</si>
  <si>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</si>
  <si>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</si>
  <si>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</si>
  <si>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</si>
  <si>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</si>
  <si>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</si>
  <si>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</si>
  <si>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</si>
  <si>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</si>
  <si>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</si>
  <si>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</si>
  <si>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</si>
  <si>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</si>
  <si>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</si>
  <si>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</si>
  <si>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</si>
  <si>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</si>
  <si>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</si>
  <si>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</si>
  <si>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</si>
  <si>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</si>
  <si>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</si>
  <si>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</si>
  <si>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</si>
  <si>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</si>
  <si>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</si>
  <si>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</si>
  <si>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</si>
  <si>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</si>
  <si>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</si>
  <si>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</si>
  <si>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</si>
  <si>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</si>
  <si>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</si>
  <si>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</si>
  <si>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</si>
  <si>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</si>
  <si>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</si>
  <si>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</si>
  <si>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</si>
  <si>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</si>
  <si>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</si>
  <si>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</si>
  <si>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</si>
  <si>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</si>
  <si>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</si>
  <si>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</si>
  <si>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</si>
  <si>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</si>
  <si>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</si>
  <si>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</si>
  <si>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</si>
  <si>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</si>
  <si>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</si>
  <si>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</si>
  <si>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</si>
  <si>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</si>
  <si>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</si>
  <si>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</si>
  <si>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</si>
  <si>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</si>
  <si>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</si>
  <si>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</si>
  <si>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</si>
  <si>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</si>
  <si>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</si>
  <si>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</si>
  <si>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</si>
  <si>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</si>
  <si>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</si>
  <si>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</si>
  <si>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</si>
  <si>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</si>
  <si>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</si>
  <si>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</si>
  <si>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</si>
  <si>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</si>
  <si>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</si>
  <si>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</si>
  <si>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</si>
  <si>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</si>
  <si>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</si>
  <si>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</si>
  <si>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</si>
  <si>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</si>
  <si>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</si>
  <si>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</si>
  <si>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</si>
  <si>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</si>
  <si>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</si>
  <si>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</si>
  <si>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</si>
  <si>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</si>
  <si>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</si>
  <si>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</si>
  <si>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</si>
  <si>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</si>
  <si>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</si>
  <si>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</si>
  <si>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</si>
  <si>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</si>
  <si>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</si>
  <si>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</si>
  <si>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</si>
  <si>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</si>
  <si>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</si>
  <si>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</si>
  <si>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</si>
  <si>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</si>
  <si>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</si>
  <si>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</si>
  <si>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</si>
  <si>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</si>
  <si>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</si>
  <si>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</si>
  <si>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</si>
  <si>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</si>
  <si>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</si>
  <si>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</si>
  <si>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</si>
  <si>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</si>
  <si>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</si>
  <si>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</si>
  <si>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</si>
  <si>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</si>
  <si>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</si>
  <si>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</si>
  <si>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</si>
  <si>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</si>
  <si>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</si>
  <si>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</si>
  <si>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</si>
  <si>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</si>
  <si>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</si>
  <si>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</si>
  <si>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</si>
  <si>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</si>
  <si>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</si>
  <si>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</si>
  <si>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</si>
  <si>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</si>
  <si>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</si>
  <si>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</si>
  <si>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</si>
  <si>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</si>
  <si>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</si>
  <si>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</si>
  <si>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</si>
  <si>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</si>
  <si>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</si>
  <si>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</si>
  <si>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</si>
  <si>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</si>
  <si>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</si>
  <si>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</si>
  <si>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</si>
  <si>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</si>
  <si>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</si>
  <si>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</si>
  <si>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</si>
  <si>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</si>
  <si>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</si>
  <si>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</si>
  <si>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</si>
  <si>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</si>
  <si>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</si>
  <si>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</si>
  <si>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</si>
  <si>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</si>
  <si>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</si>
  <si>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</si>
  <si>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</si>
  <si>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</si>
  <si>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</si>
  <si>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</si>
  <si>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</si>
  <si>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</si>
  <si>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</si>
  <si>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</si>
  <si>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</si>
  <si>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</si>
  <si>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</si>
  <si>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</si>
  <si>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</si>
  <si>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</si>
  <si>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</si>
  <si>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</si>
  <si>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</si>
  <si>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</si>
  <si>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</si>
  <si>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</si>
  <si>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</si>
  <si>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</si>
  <si>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</si>
  <si>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</si>
  <si>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</si>
  <si>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</si>
  <si>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</si>
  <si>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</si>
  <si>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</si>
  <si>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</si>
  <si>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</si>
  <si>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</si>
  <si>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</si>
  <si>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</si>
  <si>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</si>
  <si>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</si>
  <si>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</si>
  <si>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</si>
  <si>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</si>
  <si>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</si>
  <si>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</si>
  <si>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</si>
  <si>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</si>
  <si>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</si>
  <si>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</si>
  <si>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</si>
  <si>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</si>
  <si>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</si>
  <si>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</si>
  <si>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</si>
  <si>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</si>
  <si>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</si>
  <si>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</si>
  <si>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</si>
  <si>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</si>
  <si>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</si>
  <si>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</si>
  <si>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</si>
  <si>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</si>
  <si>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</si>
  <si>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</si>
  <si>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</si>
  <si>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</si>
  <si>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</si>
  <si>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</si>
  <si>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</si>
  <si>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</si>
  <si>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</si>
  <si>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</si>
  <si>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</si>
  <si>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</si>
  <si>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</si>
  <si>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</si>
  <si>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</si>
  <si>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</si>
  <si>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</si>
  <si>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</si>
  <si>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</si>
  <si>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</si>
  <si>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</si>
  <si>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</si>
  <si>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</si>
  <si>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</si>
  <si>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</si>
  <si>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</si>
  <si>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</si>
  <si>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</si>
  <si>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</si>
  <si>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</si>
  <si>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</si>
  <si>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</si>
  <si>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</si>
  <si>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</si>
  <si>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</si>
  <si>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</si>
  <si>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</si>
  <si>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</si>
  <si>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</si>
  <si>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</si>
  <si>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</si>
  <si>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</si>
  <si>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</si>
  <si>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</si>
  <si>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</si>
  <si>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</si>
  <si>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</si>
  <si>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</si>
  <si>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</si>
  <si>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</si>
  <si>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</si>
  <si>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</si>
  <si>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</si>
  <si>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</si>
  <si>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</si>
  <si>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</si>
  <si>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</si>
  <si>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</si>
  <si>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</si>
  <si>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</si>
  <si>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</si>
  <si>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</si>
  <si>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</si>
  <si>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</si>
  <si>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</si>
  <si>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</si>
  <si>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</si>
  <si>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</si>
  <si>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</si>
  <si>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</si>
  <si>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</si>
  <si>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</si>
  <si>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</si>
  <si>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</si>
  <si>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</si>
  <si>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</si>
  <si>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</si>
  <si>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</si>
  <si>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</si>
  <si>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</si>
  <si>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</si>
  <si>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</si>
  <si>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</si>
  <si>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</si>
  <si>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</si>
  <si>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</si>
  <si>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</si>
  <si>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</si>
  <si>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</si>
  <si>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</si>
  <si>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</si>
  <si>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</si>
  <si>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</si>
  <si>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</si>
  <si>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</si>
  <si>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</si>
  <si>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</si>
  <si>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</si>
  <si>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</si>
  <si>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</si>
  <si>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</si>
  <si>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</si>
  <si>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</si>
  <si>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</si>
  <si>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</si>
  <si>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</si>
  <si>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</si>
  <si>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</si>
  <si>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</si>
  <si>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</si>
  <si>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</si>
  <si>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</si>
  <si>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</si>
  <si>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</si>
  <si>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</si>
  <si>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</si>
  <si>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</si>
  <si>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</si>
  <si>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</si>
  <si>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</si>
  <si>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</si>
  <si>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</si>
  <si>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</si>
  <si>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</si>
  <si>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</si>
  <si>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</si>
  <si>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</si>
  <si>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</si>
  <si>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</si>
  <si>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</si>
  <si>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</si>
  <si>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</si>
  <si>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</si>
  <si>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</si>
  <si>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</si>
  <si>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</si>
  <si>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</si>
  <si>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</si>
  <si>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</si>
  <si>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</si>
  <si>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</si>
  <si>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</si>
  <si>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</si>
  <si>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</si>
  <si>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</si>
  <si>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</si>
  <si>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</si>
  <si>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</si>
  <si>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</si>
  <si>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</si>
  <si>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</si>
  <si>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</si>
  <si>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</si>
  <si>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</si>
  <si>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</si>
  <si>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</si>
  <si>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</si>
  <si>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</si>
  <si>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</si>
  <si>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</si>
  <si>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</si>
  <si>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</si>
  <si>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</si>
  <si>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</si>
  <si>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</si>
  <si>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</si>
  <si>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</si>
  <si>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</si>
  <si>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</si>
  <si>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</si>
  <si>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</si>
  <si>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</si>
  <si>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</si>
  <si>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</si>
  <si>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</si>
  <si>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</si>
  <si>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</si>
  <si>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</si>
  <si>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</si>
  <si>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</si>
  <si>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</si>
  <si>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</si>
  <si>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</si>
  <si>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</si>
  <si>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</si>
  <si>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</si>
  <si>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</si>
  <si>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</si>
  <si>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</si>
  <si>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</si>
  <si>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</si>
  <si>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</si>
  <si>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</si>
  <si>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</si>
  <si>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</si>
  <si>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</si>
  <si>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</si>
  <si>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</si>
  <si>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</si>
  <si>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</si>
  <si>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</si>
  <si>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</si>
  <si>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</si>
  <si>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</si>
  <si>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</si>
  <si>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</si>
  <si>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</si>
  <si>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</si>
  <si>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</si>
  <si>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</si>
  <si>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</si>
  <si>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</si>
  <si>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</si>
  <si>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</si>
  <si>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</si>
  <si>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</si>
  <si>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</si>
  <si>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</si>
  <si>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</si>
  <si>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</si>
  <si>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</si>
  <si>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</si>
  <si>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</si>
  <si>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</si>
  <si>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</si>
  <si>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</si>
  <si>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</si>
  <si>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</si>
  <si>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</si>
  <si>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</si>
  <si>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</si>
  <si>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</si>
  <si>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</si>
  <si>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</si>
  <si>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</si>
  <si>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</si>
  <si>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</si>
  <si>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</si>
  <si>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</si>
  <si>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</si>
  <si>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</si>
  <si>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</si>
  <si>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</si>
  <si>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</si>
  <si>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</si>
  <si>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</si>
  <si>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</si>
  <si>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</si>
  <si>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</si>
  <si>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</si>
  <si>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</si>
  <si>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</si>
  <si>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</si>
  <si>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</si>
  <si>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</si>
  <si>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</si>
  <si>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</si>
  <si>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</si>
  <si>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</si>
  <si>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</si>
  <si>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</si>
  <si>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</si>
  <si>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</si>
  <si>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</si>
  <si>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</si>
  <si>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</si>
  <si>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</si>
  <si>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</si>
  <si>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</si>
  <si>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</si>
  <si>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</si>
  <si>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</si>
  <si>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</si>
  <si>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</si>
  <si>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</si>
  <si>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</si>
  <si>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</si>
  <si>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</si>
  <si>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</si>
  <si>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</si>
  <si>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</si>
  <si>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</si>
  <si>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</si>
  <si>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</si>
  <si>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</si>
  <si>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</si>
  <si>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</si>
  <si>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</si>
  <si>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</si>
  <si>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</si>
  <si>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</si>
  <si>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</si>
  <si>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</si>
  <si>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</si>
  <si>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</si>
  <si>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</si>
  <si>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</si>
  <si>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</si>
  <si>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</si>
  <si>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</si>
  <si>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</si>
  <si>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</si>
  <si>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</si>
  <si>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</si>
  <si>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</si>
  <si>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</si>
  <si>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</si>
  <si>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</si>
  <si>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</si>
  <si>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</si>
  <si>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</si>
  <si>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</si>
  <si>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</si>
  <si>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</si>
  <si>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</si>
  <si>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</si>
  <si>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</si>
  <si>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</si>
  <si>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</si>
  <si>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</si>
  <si>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</si>
  <si>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</si>
  <si>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</si>
  <si>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</si>
  <si>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</si>
  <si>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</si>
  <si>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</si>
  <si>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</si>
  <si>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</si>
  <si>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</si>
  <si>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</si>
  <si>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</si>
  <si>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</si>
  <si>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</si>
  <si>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</si>
  <si>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</si>
  <si>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</si>
  <si>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</si>
  <si>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</si>
  <si>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</si>
  <si>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</si>
  <si>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</si>
  <si>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</si>
  <si>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</si>
  <si>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</si>
  <si>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</si>
  <si>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</si>
  <si>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</si>
  <si>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</si>
  <si>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</si>
  <si>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</si>
  <si>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</si>
  <si>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</si>
  <si>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</si>
  <si>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</si>
  <si>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</si>
  <si>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</si>
  <si>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</si>
  <si>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</si>
  <si>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</si>
  <si>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</si>
  <si>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</si>
  <si>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</si>
  <si>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</si>
  <si>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</si>
  <si>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</si>
  <si>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</si>
  <si>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</si>
  <si>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</si>
  <si>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</si>
  <si>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</si>
  <si>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</si>
  <si>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</si>
  <si>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</si>
  <si>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</si>
  <si>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</si>
  <si>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</si>
  <si>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</si>
  <si>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</si>
  <si>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</si>
  <si>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</si>
  <si>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</si>
  <si>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</si>
  <si>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</si>
  <si>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</si>
  <si>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</si>
  <si>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</si>
  <si>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</si>
  <si>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</si>
  <si>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</si>
  <si>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</si>
  <si>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</si>
  <si>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</si>
  <si>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</si>
  <si>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</si>
  <si>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</si>
  <si>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</si>
  <si>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</si>
  <si>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</si>
  <si>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</si>
  <si>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</si>
  <si>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</si>
  <si>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</si>
  <si>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</si>
  <si>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</si>
  <si>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</si>
  <si>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</si>
  <si>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</si>
  <si>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</si>
  <si>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</si>
  <si>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</si>
  <si>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</si>
  <si>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</si>
  <si>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</si>
  <si>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</si>
  <si>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</si>
  <si>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</si>
  <si>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</si>
  <si>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</si>
  <si>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</si>
  <si>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</si>
  <si>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</si>
  <si>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</si>
  <si>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</si>
  <si>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</si>
  <si>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</si>
  <si>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</si>
  <si>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</si>
  <si>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</si>
  <si>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</si>
  <si>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</si>
  <si>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</si>
  <si>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</si>
  <si>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</si>
  <si>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</si>
  <si>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</si>
  <si>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</si>
  <si>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</si>
  <si>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</si>
  <si>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</si>
  <si>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</si>
  <si>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</si>
  <si>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</si>
  <si>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</si>
  <si>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</si>
  <si>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</si>
  <si>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</si>
  <si>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</si>
  <si>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</si>
  <si>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</si>
  <si>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</si>
  <si>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</si>
  <si>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</si>
  <si>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</si>
  <si>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</si>
  <si>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</si>
  <si>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</si>
  <si>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</si>
  <si>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</si>
  <si>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</si>
  <si>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</si>
  <si>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</si>
  <si>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</si>
  <si>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</si>
  <si>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</si>
  <si>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</si>
  <si>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</si>
  <si>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</si>
  <si>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</si>
  <si>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</si>
  <si>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</si>
  <si>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</si>
  <si>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</si>
  <si>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</si>
  <si>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</si>
  <si>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</si>
  <si>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</si>
  <si>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</si>
  <si>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</si>
  <si>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</si>
  <si>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</si>
  <si>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</si>
  <si>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</si>
  <si>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</si>
  <si>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</si>
  <si>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</si>
  <si>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</si>
  <si>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</si>
  <si>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</si>
  <si>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</si>
  <si>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</si>
  <si>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</si>
  <si>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</si>
  <si>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</si>
  <si>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</si>
  <si>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</si>
  <si>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</si>
  <si>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</si>
  <si>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</si>
  <si>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</si>
  <si>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</si>
  <si>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</si>
  <si>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</si>
  <si>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</si>
  <si>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</si>
  <si>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</si>
  <si>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</si>
  <si>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</si>
  <si>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</si>
  <si>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</si>
  <si>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</si>
  <si>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</si>
  <si>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</si>
  <si>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</si>
  <si>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</si>
  <si>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</si>
  <si>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</si>
  <si>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</si>
  <si>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</si>
  <si>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</si>
  <si>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</si>
  <si>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</si>
  <si>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</si>
  <si>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</si>
  <si>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</si>
  <si>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</si>
  <si>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</si>
  <si>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</si>
  <si>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</si>
  <si>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</si>
  <si>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</si>
  <si>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</si>
  <si>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</si>
  <si>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</si>
  <si>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</si>
  <si>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</si>
  <si>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</si>
  <si>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</si>
  <si>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</si>
  <si>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</si>
  <si>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</si>
  <si>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</si>
  <si>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</si>
  <si>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</si>
  <si>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</si>
  <si>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</si>
  <si>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</si>
  <si>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</si>
  <si>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</si>
  <si>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</si>
  <si>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</si>
  <si>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</si>
  <si>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</si>
  <si>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</si>
  <si>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</si>
  <si>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</si>
  <si>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</si>
  <si>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</si>
  <si>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</si>
  <si>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</si>
  <si>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</si>
  <si>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</si>
  <si>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</si>
  <si>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</si>
  <si>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</si>
  <si>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</si>
  <si>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</si>
  <si>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</si>
  <si>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</si>
  <si>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</si>
  <si>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</si>
  <si>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</si>
  <si>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</si>
  <si>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</si>
  <si>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</si>
  <si>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</si>
  <si>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</si>
  <si>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</si>
  <si>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</si>
  <si>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</si>
  <si>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</si>
  <si>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</si>
  <si>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</si>
  <si>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</si>
  <si>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</si>
  <si>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</si>
  <si>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</si>
  <si>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</si>
  <si>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</si>
  <si>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</si>
  <si>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</si>
  <si>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</si>
  <si>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</si>
  <si>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</si>
  <si>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</si>
  <si>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</si>
  <si>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</si>
  <si>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</si>
  <si>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</si>
  <si>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</si>
  <si>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</si>
  <si>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</si>
  <si>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</si>
  <si>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</si>
  <si>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</si>
  <si>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</si>
  <si>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</si>
  <si>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</si>
  <si>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</si>
  <si>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</si>
  <si>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</si>
  <si>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</si>
  <si>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</si>
  <si>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</si>
  <si>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</si>
  <si>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</si>
  <si>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</si>
  <si>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</si>
  <si>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</si>
  <si>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</si>
  <si>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</si>
  <si>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</si>
  <si>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</si>
  <si>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</si>
  <si>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</si>
  <si>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</si>
  <si>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</si>
  <si>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</si>
  <si>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</si>
  <si>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</si>
  <si>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</si>
  <si>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</si>
  <si>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</si>
  <si>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</si>
  <si>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</si>
  <si>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</si>
  <si>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</si>
  <si>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</si>
  <si>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</si>
  <si>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</si>
  <si>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</si>
  <si>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</si>
  <si>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</si>
  <si>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</si>
  <si>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</si>
  <si>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</si>
  <si>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</si>
  <si>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</si>
  <si>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</si>
  <si>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</si>
  <si>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</si>
  <si>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</si>
  <si>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</si>
  <si>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</si>
  <si>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</si>
  <si>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</si>
  <si>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</si>
  <si>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</si>
  <si>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</si>
  <si>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</si>
  <si>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</si>
  <si>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</si>
  <si>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</si>
  <si>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</si>
  <si>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</si>
  <si>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</si>
  <si>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</si>
  <si>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</si>
  <si>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</si>
  <si>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</si>
  <si>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</si>
  <si>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</si>
  <si>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</si>
  <si>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</si>
  <si>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</si>
  <si>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</si>
  <si>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</si>
  <si>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</si>
  <si>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</si>
  <si>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</si>
  <si>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</si>
  <si>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</si>
  <si>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</si>
  <si>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</si>
  <si>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</si>
  <si>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</si>
  <si>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</si>
  <si>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</si>
  <si>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</si>
  <si>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</si>
  <si>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</si>
  <si>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</si>
  <si>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</si>
  <si>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</si>
  <si>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</si>
  <si>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</si>
  <si>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</si>
  <si>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</si>
  <si>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</si>
  <si>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</si>
  <si>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</si>
  <si>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</si>
  <si>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</si>
  <si>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</si>
  <si>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</si>
  <si>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</si>
  <si>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</si>
  <si>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</si>
  <si>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</si>
  <si>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</si>
  <si>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</si>
  <si>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</si>
  <si>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</si>
  <si>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</si>
  <si>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</si>
  <si>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</si>
  <si>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</si>
  <si>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</si>
  <si>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</si>
  <si>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</si>
  <si>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</si>
  <si>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</si>
  <si>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</si>
  <si>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</si>
  <si>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</si>
  <si>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</si>
  <si>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</si>
  <si>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</si>
  <si>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</si>
  <si>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</si>
  <si>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</si>
  <si>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</si>
  <si>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</si>
  <si>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</si>
  <si>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</si>
  <si>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</si>
  <si>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</si>
  <si>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</si>
  <si>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</si>
  <si>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</si>
  <si>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</si>
  <si>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</si>
  <si>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</si>
  <si>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</si>
  <si>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</si>
  <si>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</si>
  <si>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</si>
  <si>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</si>
  <si>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</si>
  <si>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</si>
  <si>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</si>
  <si>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</si>
  <si>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</si>
  <si>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</si>
  <si>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</si>
  <si>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</si>
  <si>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</si>
  <si>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</si>
  <si>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</si>
  <si>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</si>
  <si>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</si>
  <si>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</si>
  <si>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</si>
  <si>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</si>
  <si>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</si>
  <si>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</si>
  <si>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</si>
  <si>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</si>
  <si>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</si>
  <si>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</si>
  <si>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</si>
  <si>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</si>
  <si>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</si>
  <si>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</si>
  <si>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</si>
  <si>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</si>
  <si>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</si>
  <si>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</si>
  <si>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</si>
  <si>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</si>
  <si>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</si>
  <si>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</si>
  <si>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</si>
  <si>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</si>
  <si>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</si>
  <si>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</si>
  <si>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</si>
  <si>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</si>
  <si>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</si>
  <si>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</si>
  <si>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</si>
  <si>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</si>
  <si>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</si>
  <si>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</si>
  <si>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</si>
  <si>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</si>
  <si>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</si>
  <si>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</si>
  <si>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</si>
  <si>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</si>
  <si>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</si>
  <si>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</si>
  <si>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</si>
  <si>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</si>
  <si>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</si>
  <si>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</si>
  <si>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</si>
  <si>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</si>
  <si>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</si>
  <si>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</si>
  <si>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</si>
  <si>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</si>
  <si>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</si>
  <si>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</si>
  <si>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</si>
  <si>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</si>
  <si>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</si>
  <si>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</si>
  <si>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</si>
  <si>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</si>
  <si>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</si>
  <si>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</si>
  <si>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</si>
  <si>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</si>
  <si>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</si>
  <si>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</si>
  <si>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</si>
  <si>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</si>
  <si>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</si>
  <si>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</si>
  <si>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</si>
  <si>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</si>
  <si>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</si>
  <si>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</si>
  <si>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</si>
  <si>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</si>
  <si>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</si>
  <si>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</si>
  <si>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</si>
  <si>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</si>
  <si>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</si>
  <si>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</si>
  <si>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</si>
  <si>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</si>
  <si>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</si>
  <si>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</si>
  <si>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</si>
  <si>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</si>
  <si>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</si>
  <si>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</si>
  <si>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</si>
  <si>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</si>
  <si>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</si>
  <si>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</si>
  <si>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</si>
  <si>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</si>
  <si>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</si>
  <si>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</si>
  <si>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</si>
  <si>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</si>
  <si>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</si>
  <si>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</si>
  <si>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</si>
  <si>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</si>
  <si>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</si>
  <si>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</si>
  <si>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</si>
  <si>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</si>
  <si>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</si>
  <si>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</si>
  <si>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</si>
  <si>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</si>
  <si>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</si>
  <si>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</si>
  <si>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</si>
  <si>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</si>
  <si>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</si>
  <si>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</si>
  <si>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</si>
  <si>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</si>
  <si>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</si>
  <si>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</si>
  <si>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</si>
  <si>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</si>
  <si>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</si>
  <si>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</si>
  <si>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</si>
  <si>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</si>
  <si>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</si>
  <si>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</si>
  <si>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</si>
  <si>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</si>
  <si>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</si>
  <si>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</si>
  <si>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</si>
  <si>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</si>
  <si>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</si>
  <si>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</si>
  <si>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</si>
  <si>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</si>
  <si>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</si>
  <si>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</si>
  <si>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</si>
  <si>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</si>
  <si>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</si>
  <si>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</si>
  <si>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</si>
  <si>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</si>
  <si>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</si>
  <si>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</si>
  <si>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</si>
  <si>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</si>
  <si>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</si>
  <si>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</si>
  <si>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</si>
  <si>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</si>
  <si>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</si>
  <si>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</si>
  <si>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</si>
  <si>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</si>
  <si>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</si>
  <si>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</si>
  <si>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</si>
  <si>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</si>
  <si>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</si>
  <si>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</si>
  <si>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</si>
  <si>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</si>
  <si>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</si>
  <si>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</si>
  <si>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</si>
  <si>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</si>
  <si>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</si>
  <si>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</si>
  <si>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</si>
  <si>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</si>
  <si>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</si>
  <si>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</si>
  <si>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</si>
  <si>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</si>
  <si>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</si>
  <si>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</si>
  <si>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</si>
  <si>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</si>
  <si>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</si>
  <si>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</si>
  <si>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</si>
  <si>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</si>
  <si>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</si>
  <si>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</si>
  <si>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</si>
  <si>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</si>
  <si>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</si>
  <si>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</si>
  <si>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</si>
  <si>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</si>
  <si>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</si>
  <si>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</si>
  <si>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</si>
  <si>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</si>
  <si>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</si>
  <si>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</si>
  <si>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</si>
  <si>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</si>
  <si>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</si>
  <si>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</si>
  <si>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</si>
  <si>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</si>
  <si>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</si>
  <si>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</si>
  <si>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</si>
  <si>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</si>
  <si>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</si>
  <si>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</si>
  <si>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</si>
  <si>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</si>
  <si>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</si>
  <si>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</si>
  <si>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</si>
  <si>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</si>
  <si>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</si>
  <si>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</si>
  <si>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</si>
  <si>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</si>
  <si>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</si>
  <si>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</si>
  <si>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</si>
  <si>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</si>
  <si>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</si>
  <si>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</si>
  <si>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</si>
  <si>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</si>
  <si>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</si>
  <si>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</si>
  <si>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</si>
  <si>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</si>
  <si>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</si>
  <si>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</si>
  <si>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</si>
  <si>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</si>
  <si>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</si>
  <si>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</si>
  <si>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</si>
  <si>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</si>
  <si>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</si>
  <si>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</si>
  <si>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</si>
  <si>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</si>
  <si>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</si>
  <si>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</si>
  <si>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</si>
  <si>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</si>
  <si>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</si>
  <si>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</si>
  <si>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</si>
  <si>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</si>
  <si>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</si>
  <si>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</si>
  <si>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</si>
  <si>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</si>
  <si>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</si>
  <si>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</si>
  <si>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</si>
  <si>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</si>
  <si>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</si>
  <si>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</si>
  <si>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</si>
  <si>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</si>
  <si>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</si>
  <si>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</si>
  <si>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</si>
  <si>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</si>
  <si>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</si>
  <si>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</si>
  <si>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</si>
  <si>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</si>
  <si>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</si>
  <si>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</si>
  <si>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</si>
  <si>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</si>
  <si>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</si>
  <si>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</si>
  <si>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</si>
  <si>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</si>
  <si>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</si>
  <si>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</si>
  <si>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</si>
  <si>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</si>
  <si>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</si>
  <si>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</si>
  <si>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</si>
  <si>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</si>
  <si>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</si>
  <si>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</si>
  <si>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</si>
  <si>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</si>
  <si>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</si>
  <si>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</si>
  <si>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</si>
  <si>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</si>
  <si>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</si>
  <si>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</si>
  <si>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</si>
  <si>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</si>
  <si>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</si>
  <si>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</si>
  <si>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</si>
  <si>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</si>
  <si>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</si>
  <si>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</si>
  <si>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</si>
  <si>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</si>
  <si>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</si>
  <si>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</si>
  <si>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</si>
  <si>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</si>
  <si>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</si>
  <si>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</si>
  <si>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</si>
  <si>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</si>
  <si>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</si>
  <si>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</si>
  <si>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</si>
  <si>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</si>
  <si>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</si>
  <si>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</si>
  <si>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</si>
  <si>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</si>
  <si>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</si>
  <si>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</si>
  <si>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</si>
  <si>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</si>
  <si>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</si>
  <si>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</si>
  <si>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</si>
  <si>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</si>
  <si>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</si>
  <si>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</si>
  <si>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</si>
  <si>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</si>
  <si>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</si>
  <si>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</si>
  <si>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</si>
  <si>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</si>
  <si>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</si>
  <si>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</si>
  <si>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</si>
  <si>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</si>
  <si>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</si>
  <si>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</si>
  <si>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</si>
  <si>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</si>
  <si>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</si>
  <si>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</si>
  <si>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</si>
  <si>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</si>
  <si>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</si>
  <si>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</si>
  <si>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</si>
  <si>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</si>
  <si>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</si>
  <si>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</si>
  <si>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</si>
  <si>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</si>
  <si>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</si>
  <si>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</si>
  <si>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</si>
  <si>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</si>
  <si>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</si>
  <si>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</si>
  <si>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</si>
  <si>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</si>
  <si>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</si>
  <si>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</si>
  <si>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</si>
  <si>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</si>
  <si>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</si>
  <si>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</si>
  <si>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</si>
  <si>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</si>
  <si>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</si>
  <si>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</si>
  <si>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</si>
  <si>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</si>
  <si>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</si>
  <si>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</si>
  <si>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</si>
  <si>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</si>
  <si>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</si>
  <si>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</si>
  <si>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</si>
  <si>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</si>
  <si>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</si>
  <si>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</si>
  <si>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</si>
  <si>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</si>
  <si>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</si>
  <si>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</si>
  <si>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</si>
  <si>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</si>
  <si>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</si>
  <si>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</si>
  <si>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</si>
  <si>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</si>
  <si>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</si>
  <si>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</si>
  <si>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</si>
  <si>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</si>
  <si>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</si>
  <si>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</si>
  <si>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</si>
  <si>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</si>
  <si>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</si>
  <si>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</si>
  <si>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</si>
  <si>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</si>
  <si>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</si>
  <si>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</si>
  <si>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</si>
  <si>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</si>
  <si>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</si>
  <si>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</si>
  <si>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</si>
  <si>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</si>
  <si>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</si>
  <si>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</si>
  <si>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</si>
  <si>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</si>
  <si>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</si>
  <si>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</si>
  <si>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</si>
  <si>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</si>
  <si>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</si>
  <si>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</si>
  <si>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</si>
  <si>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</si>
  <si>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</si>
  <si>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</si>
  <si>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</si>
  <si>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</si>
  <si>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</si>
  <si>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</si>
  <si>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</si>
  <si>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</si>
  <si>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</si>
  <si>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</si>
  <si>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</si>
  <si>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</si>
  <si>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</si>
  <si>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</si>
  <si>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</si>
  <si>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</si>
  <si>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</si>
  <si>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</si>
  <si>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</si>
  <si>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</si>
  <si>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</si>
  <si>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</si>
  <si>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</si>
  <si>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</si>
  <si>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</si>
  <si>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</si>
  <si>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</si>
  <si>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</si>
  <si>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</si>
  <si>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</si>
  <si>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</si>
  <si>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</si>
  <si>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</si>
  <si>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</si>
  <si>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</si>
  <si>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</si>
  <si>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</si>
  <si>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</si>
  <si>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</si>
  <si>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</si>
  <si>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</si>
  <si>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</si>
  <si>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</si>
  <si>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</si>
  <si>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</si>
  <si>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</si>
  <si>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</si>
  <si>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</si>
  <si>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</si>
  <si>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</si>
  <si>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</si>
  <si>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</si>
  <si>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</si>
  <si>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</si>
  <si>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</si>
  <si>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</si>
  <si>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</si>
  <si>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</si>
  <si>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</si>
  <si>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</si>
  <si>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</si>
  <si>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</si>
  <si>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</si>
  <si>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</si>
  <si>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</si>
  <si>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</si>
  <si>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</si>
  <si>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</si>
  <si>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</si>
  <si>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</si>
  <si>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</si>
  <si>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</si>
  <si>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</si>
  <si>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</si>
  <si>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</si>
  <si>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</si>
  <si>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</si>
  <si>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</si>
  <si>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</si>
  <si>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</si>
  <si>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</si>
  <si>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</si>
  <si>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</si>
  <si>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</si>
  <si>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</si>
  <si>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</si>
  <si>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</si>
  <si>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</si>
  <si>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</si>
  <si>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</si>
  <si>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</si>
  <si>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</si>
  <si>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</si>
  <si>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</si>
  <si>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</si>
  <si>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</si>
  <si>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</si>
  <si>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</si>
  <si>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</si>
  <si>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</si>
  <si>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</si>
  <si>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</si>
  <si>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</si>
  <si>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</si>
  <si>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</si>
  <si>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</si>
  <si>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</si>
  <si>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</si>
  <si>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</si>
  <si>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</si>
  <si>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</si>
  <si>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</si>
  <si>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</si>
  <si>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</si>
  <si>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</si>
  <si>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</si>
  <si>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</si>
  <si>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</si>
  <si>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</si>
  <si>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</si>
  <si>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</si>
  <si>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</si>
  <si>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</si>
  <si>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</si>
  <si>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</si>
  <si>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</si>
  <si>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</si>
  <si>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</si>
  <si>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</si>
  <si>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</si>
  <si>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</si>
  <si>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</si>
  <si>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</si>
  <si>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</si>
  <si>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</si>
  <si>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</si>
  <si>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</si>
  <si>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</si>
  <si>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</si>
  <si>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</si>
  <si>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</si>
  <si>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</si>
  <si>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</si>
  <si>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</si>
  <si>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</si>
  <si>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</si>
  <si>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</si>
  <si>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</si>
  <si>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</si>
  <si>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</si>
  <si>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</si>
  <si>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</si>
  <si>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</si>
  <si>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</si>
  <si>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</si>
  <si>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</si>
  <si>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</si>
  <si>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</si>
  <si>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</si>
  <si>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</si>
  <si>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</si>
  <si>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</si>
  <si>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</si>
  <si>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</si>
  <si>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</si>
  <si>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</si>
  <si>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</si>
  <si>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</si>
  <si>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</si>
  <si>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</si>
  <si>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</si>
  <si>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</si>
  <si>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</si>
  <si>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</si>
  <si>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</si>
  <si>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</si>
  <si>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</si>
  <si>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</si>
  <si>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</si>
  <si>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</si>
  <si>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</si>
  <si>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</si>
  <si>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</si>
  <si>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</si>
  <si>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</si>
  <si>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</si>
  <si>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</si>
  <si>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</si>
  <si>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</si>
  <si>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</si>
  <si>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</si>
  <si>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</si>
  <si>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</si>
  <si>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</si>
  <si>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</si>
  <si>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</si>
  <si>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</si>
  <si>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</si>
  <si>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</si>
  <si>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</si>
  <si>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</si>
  <si>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</si>
  <si>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</si>
  <si>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</si>
  <si>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</si>
  <si>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</si>
  <si>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</si>
  <si>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</si>
  <si>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</si>
  <si>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</si>
  <si>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</si>
  <si>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</si>
  <si>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</si>
  <si>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</si>
  <si>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</si>
  <si>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</si>
  <si>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</si>
  <si>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</si>
  <si>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</si>
  <si>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</si>
  <si>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</si>
  <si>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</si>
  <si>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</si>
  <si>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</si>
  <si>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</si>
  <si>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</si>
  <si>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</si>
  <si>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</si>
  <si>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</si>
  <si>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</si>
  <si>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</si>
  <si>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</si>
  <si>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</si>
  <si>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</si>
  <si>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</si>
  <si>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</si>
  <si>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</si>
  <si>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</si>
  <si>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</si>
  <si>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</si>
  <si>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</si>
  <si>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</si>
  <si>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</si>
  <si>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</si>
  <si>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</si>
  <si>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</si>
  <si>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</si>
  <si>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</si>
  <si>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</si>
  <si>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</si>
  <si>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</si>
  <si>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</si>
  <si>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</si>
  <si>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</si>
  <si>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</si>
  <si>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</si>
  <si>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</si>
  <si>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</si>
  <si>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</si>
  <si>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</si>
  <si>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</si>
  <si>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</si>
  <si>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</si>
  <si>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</si>
  <si>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</si>
  <si>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</si>
  <si>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</si>
  <si>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</si>
  <si>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</si>
  <si>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</si>
  <si>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</si>
  <si>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</si>
  <si>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</si>
  <si>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</si>
  <si>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</si>
  <si>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</si>
  <si>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</si>
  <si>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</si>
  <si>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</si>
  <si>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</si>
  <si>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</si>
  <si>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</si>
  <si>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</si>
  <si>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</si>
  <si>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</si>
  <si>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</si>
  <si>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</si>
  <si>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</si>
  <si>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</si>
  <si>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</si>
  <si>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</si>
  <si>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</si>
  <si>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</si>
  <si>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</si>
  <si>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</si>
  <si>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</si>
  <si>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</si>
  <si>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</si>
  <si>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</si>
  <si>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</si>
  <si>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</si>
  <si>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</si>
  <si>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</si>
  <si>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</si>
  <si>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</si>
  <si>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</si>
  <si>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</si>
  <si>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</si>
  <si>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</si>
  <si>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</si>
  <si>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</si>
  <si>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</si>
  <si>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</si>
  <si>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</si>
  <si>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</si>
  <si>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</si>
  <si>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</si>
  <si>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</si>
  <si>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</si>
  <si>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</si>
  <si>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</si>
  <si>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</si>
  <si>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</si>
  <si>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</si>
  <si>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</si>
  <si>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</si>
  <si>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</si>
  <si>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</si>
  <si>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</si>
  <si>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</si>
  <si>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</si>
  <si>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</si>
  <si>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</si>
  <si>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</si>
  <si>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</si>
  <si>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</si>
  <si>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</si>
  <si>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</si>
  <si>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</si>
  <si>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</si>
  <si>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</si>
  <si>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</si>
  <si>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</si>
  <si>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</si>
  <si>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</si>
  <si>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</si>
  <si>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</si>
  <si>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</si>
  <si>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</si>
  <si>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</si>
  <si>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</si>
  <si>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</si>
  <si>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</si>
  <si>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</si>
  <si>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</si>
  <si>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</si>
  <si>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</si>
  <si>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</si>
  <si>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</si>
  <si>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</si>
  <si>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</si>
  <si>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</si>
  <si>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</si>
  <si>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</si>
  <si>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</si>
  <si>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</si>
  <si>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</si>
  <si>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</si>
  <si>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</si>
  <si>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</si>
  <si>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</si>
  <si>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</si>
  <si>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</si>
  <si>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</si>
  <si>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</si>
  <si>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</si>
  <si>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</si>
  <si>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</si>
  <si>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</si>
  <si>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</si>
  <si>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</si>
  <si>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</si>
  <si>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</si>
  <si>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</si>
  <si>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</si>
  <si>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</si>
  <si>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</si>
  <si>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</si>
  <si>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</si>
  <si>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</si>
  <si>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</si>
  <si>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</si>
  <si>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</si>
  <si>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</si>
  <si>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</si>
  <si>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</si>
  <si>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</si>
  <si>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</si>
  <si>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</si>
  <si>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</si>
  <si>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</si>
  <si>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</si>
  <si>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</si>
  <si>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</si>
  <si>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</si>
  <si>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</si>
  <si>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</si>
  <si>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</si>
  <si>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</si>
  <si>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</si>
  <si>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</si>
  <si>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</si>
  <si>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</si>
  <si>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</si>
  <si>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</si>
  <si>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</si>
  <si>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</si>
  <si>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</si>
  <si>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</si>
  <si>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</si>
  <si>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</si>
  <si>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</si>
  <si>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</si>
  <si>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</si>
  <si>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</si>
  <si>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</si>
  <si>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</si>
  <si>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</si>
  <si>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</si>
  <si>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</si>
  <si>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</si>
  <si>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</si>
  <si>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</si>
  <si>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</si>
  <si>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</si>
  <si>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</si>
  <si>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</si>
  <si>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</si>
  <si>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</si>
  <si>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</si>
  <si>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</si>
  <si>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</si>
  <si>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</si>
  <si>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</si>
  <si>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</si>
  <si>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</si>
  <si>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</si>
  <si>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</si>
  <si>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</si>
  <si>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</si>
  <si>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</si>
  <si>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</si>
  <si>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</si>
  <si>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</si>
  <si>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</si>
  <si>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</si>
  <si>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</si>
  <si>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</si>
  <si>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</si>
  <si>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</si>
  <si>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</si>
  <si>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</si>
  <si>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</si>
  <si>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</si>
  <si>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</si>
  <si>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</si>
  <si>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</si>
  <si>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</si>
  <si>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</si>
  <si>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</si>
  <si>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</si>
  <si>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</si>
  <si>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</si>
  <si>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</si>
  <si>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</si>
  <si>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</si>
  <si>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</si>
  <si>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</si>
  <si>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</si>
  <si>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</si>
  <si>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</si>
  <si>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</si>
  <si>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</si>
  <si>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</si>
  <si>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</si>
  <si>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</si>
  <si>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</si>
  <si>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</si>
  <si>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</si>
  <si>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</si>
  <si>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</si>
  <si>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</si>
  <si>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</si>
  <si>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</si>
  <si>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</si>
  <si>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</si>
  <si>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</si>
  <si>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</si>
  <si>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</si>
  <si>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</si>
  <si>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</si>
  <si>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</si>
  <si>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</si>
  <si>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</si>
  <si>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</si>
  <si>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</si>
  <si>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</si>
  <si>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</si>
  <si>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</si>
  <si>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</si>
  <si>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</si>
  <si>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</si>
  <si>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</si>
  <si>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</si>
  <si>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</si>
  <si>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</si>
  <si>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</si>
  <si>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</si>
  <si>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</si>
  <si>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</si>
  <si>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</si>
  <si>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</si>
  <si>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</si>
  <si>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</si>
  <si>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</si>
  <si>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</si>
  <si>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</si>
  <si>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</si>
  <si>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</si>
  <si>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</si>
  <si>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</si>
  <si>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</si>
  <si>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</si>
  <si>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</si>
  <si>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</si>
  <si>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</si>
  <si>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</si>
  <si>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</si>
  <si>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</si>
  <si>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</si>
  <si>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</si>
  <si>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</si>
  <si>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</si>
  <si>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</si>
  <si>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</si>
  <si>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</si>
  <si>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</si>
  <si>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</si>
  <si>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</si>
  <si>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</si>
  <si>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</si>
  <si>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</si>
  <si>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</si>
  <si>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</si>
  <si>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</si>
  <si>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</si>
  <si>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</si>
  <si>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</si>
  <si>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</si>
  <si>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</si>
  <si>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</si>
  <si>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</si>
  <si>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</si>
  <si>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</si>
  <si>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</si>
  <si>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</si>
  <si>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</si>
  <si>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</si>
  <si>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</si>
  <si>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</si>
  <si>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</si>
  <si>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</si>
  <si>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</si>
  <si>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</si>
  <si>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</si>
  <si>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</si>
  <si>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</si>
  <si>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</si>
  <si>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</si>
  <si>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</si>
  <si>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</si>
  <si>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</si>
  <si>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</si>
  <si>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</si>
  <si>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</si>
  <si>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</si>
  <si>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</si>
  <si>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</si>
  <si>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</si>
  <si>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</si>
  <si>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</si>
  <si>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</si>
  <si>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</si>
  <si>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</si>
  <si>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</si>
  <si>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</si>
  <si>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</si>
  <si>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</si>
  <si>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</si>
  <si>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</si>
  <si>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</si>
  <si>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</si>
  <si>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</si>
  <si>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</si>
  <si>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</si>
  <si>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</si>
  <si>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</si>
  <si>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</si>
  <si>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</si>
  <si>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</si>
  <si>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</si>
  <si>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</si>
  <si>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</si>
  <si>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</si>
  <si>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</si>
  <si>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</si>
  <si>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</si>
  <si>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</si>
  <si>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</si>
  <si>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</si>
  <si>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</si>
  <si>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</si>
  <si>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</si>
  <si>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</si>
  <si>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</si>
  <si>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</si>
  <si>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</si>
  <si>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</si>
  <si>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</si>
  <si>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</si>
  <si>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</si>
  <si>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</si>
  <si>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</si>
  <si>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</si>
  <si>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</si>
  <si>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</si>
  <si>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</si>
  <si>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</si>
  <si>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</si>
  <si>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</si>
  <si>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</si>
  <si>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</si>
  <si>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</si>
  <si>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</si>
  <si>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</si>
  <si>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</si>
  <si>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</si>
  <si>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</si>
  <si>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</si>
  <si>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</si>
  <si>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</si>
  <si>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</si>
  <si>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</si>
  <si>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</si>
  <si>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</si>
  <si>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</si>
  <si>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</si>
  <si>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</si>
  <si>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</si>
  <si>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</si>
  <si>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</si>
  <si>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</si>
  <si>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</si>
  <si>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</si>
  <si>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</si>
  <si>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</si>
  <si>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</si>
  <si>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</si>
  <si>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</si>
  <si>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</si>
  <si>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</si>
  <si>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</si>
  <si>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</si>
  <si>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</si>
  <si>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</si>
  <si>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</si>
  <si>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</si>
  <si>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</si>
  <si>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</si>
  <si>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</si>
  <si>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</si>
  <si>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</si>
  <si>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</si>
  <si>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</si>
  <si>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</si>
  <si>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</si>
  <si>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</si>
  <si>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</si>
  <si>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</si>
  <si>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</si>
  <si>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</si>
  <si>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</si>
  <si>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</si>
  <si>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</si>
  <si>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</si>
  <si>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</si>
  <si>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</si>
  <si>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</si>
  <si>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</si>
  <si>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</si>
  <si>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</si>
  <si>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</si>
  <si>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</si>
  <si>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</si>
  <si>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</si>
  <si>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</si>
  <si>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</si>
  <si>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</si>
  <si>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</si>
  <si>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</si>
  <si>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</si>
  <si>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</si>
  <si>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</si>
  <si>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</si>
  <si>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</si>
  <si>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</si>
  <si>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</si>
  <si>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</si>
  <si>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</si>
  <si>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</si>
  <si>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</si>
  <si>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</si>
  <si>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</si>
  <si>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</si>
  <si>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</si>
  <si>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</si>
  <si>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</si>
  <si>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</si>
  <si>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</si>
  <si>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</si>
  <si>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</si>
  <si>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</si>
  <si>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</si>
  <si>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</si>
  <si>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</si>
  <si>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</si>
  <si>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</si>
  <si>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</si>
  <si>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</si>
  <si>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</si>
  <si>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</si>
  <si>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</si>
  <si>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</si>
  <si>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</si>
  <si>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</si>
  <si>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</si>
  <si>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</si>
  <si>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</si>
  <si>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</si>
  <si>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</si>
  <si>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</si>
  <si>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</si>
  <si>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</si>
  <si>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</si>
  <si>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</si>
  <si>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</si>
  <si>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</si>
  <si>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</si>
  <si>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</si>
  <si>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</si>
  <si>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</si>
  <si>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</si>
  <si>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</si>
  <si>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</si>
  <si>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</si>
  <si>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</si>
  <si>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</si>
  <si>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</si>
  <si>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</si>
  <si>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</si>
  <si>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</si>
  <si>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</si>
  <si>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</si>
  <si>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</si>
  <si>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</si>
  <si>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</si>
  <si>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</si>
  <si>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</si>
  <si>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</si>
  <si>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</si>
  <si>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</si>
  <si>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</si>
  <si>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</si>
  <si>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</si>
  <si>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</si>
  <si>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</si>
  <si>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</si>
  <si>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</si>
  <si>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</si>
  <si>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</si>
  <si>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</si>
  <si>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</si>
  <si>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</si>
  <si>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</si>
  <si>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</si>
  <si>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</si>
  <si>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</si>
  <si>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</si>
  <si>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</si>
  <si>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</si>
  <si>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</si>
  <si>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</si>
  <si>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</si>
  <si>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</si>
  <si>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</si>
  <si>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</si>
  <si>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</si>
  <si>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</si>
  <si>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</si>
  <si>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</si>
  <si>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</si>
  <si>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</si>
  <si>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</si>
  <si>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</si>
  <si>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</si>
  <si>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</si>
  <si>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</si>
  <si>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</si>
  <si>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</si>
  <si>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</si>
  <si>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</si>
  <si>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</si>
  <si>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</si>
  <si>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</si>
  <si>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</si>
  <si>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</si>
  <si>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</si>
  <si>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</si>
  <si>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</si>
  <si>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</si>
  <si>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</si>
  <si>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</si>
  <si>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</si>
  <si>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</si>
  <si>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</si>
  <si>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</si>
  <si>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</si>
  <si>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</si>
  <si>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</si>
  <si>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</si>
  <si>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</si>
  <si>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</si>
  <si>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</si>
  <si>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</si>
  <si>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</si>
  <si>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</si>
  <si>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</si>
  <si>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</si>
  <si>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</si>
  <si>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</si>
  <si>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</si>
  <si>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</si>
  <si>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</si>
  <si>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</si>
  <si>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</si>
  <si>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</si>
  <si>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</si>
  <si>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</si>
  <si>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</si>
  <si>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</si>
  <si>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</si>
  <si>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</si>
  <si>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</si>
  <si>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</si>
  <si>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</si>
  <si>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</si>
  <si>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</si>
  <si>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</si>
  <si>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</si>
  <si>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</si>
  <si>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</si>
  <si>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</si>
  <si>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</si>
  <si>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</si>
  <si>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</si>
  <si>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</si>
  <si>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</si>
  <si>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</si>
  <si>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</si>
  <si>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</si>
  <si>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</si>
  <si>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</si>
  <si>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</si>
  <si>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</si>
  <si>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</si>
  <si>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</si>
  <si>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</si>
  <si>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</si>
  <si>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</si>
  <si>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</si>
  <si>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</si>
  <si>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</si>
  <si>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</si>
  <si>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</si>
  <si>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</si>
  <si>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</si>
  <si>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</si>
  <si>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</si>
  <si>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</si>
  <si>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</si>
  <si>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</si>
  <si>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</si>
  <si>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</si>
  <si>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</si>
  <si>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</si>
  <si>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</si>
  <si>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</si>
  <si>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</si>
  <si>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</si>
  <si>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</si>
  <si>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</si>
  <si>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</si>
  <si>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</si>
  <si>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</si>
  <si>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</si>
  <si>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</si>
  <si>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</si>
  <si>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</si>
  <si>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</si>
  <si>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</si>
  <si>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</si>
  <si>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</si>
  <si>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</si>
  <si>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</si>
  <si>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</si>
  <si>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</si>
  <si>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</si>
  <si>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</si>
  <si>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</si>
  <si>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</si>
  <si>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</si>
  <si>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</si>
  <si>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</si>
  <si>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</si>
  <si>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</si>
  <si>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</si>
  <si>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</si>
  <si>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</si>
  <si>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</si>
  <si>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</si>
  <si>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</si>
  <si>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</si>
  <si>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</si>
  <si>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</si>
  <si>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</si>
  <si>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</si>
  <si>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</si>
  <si>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</si>
  <si>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</si>
  <si>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</si>
  <si>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</si>
  <si>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</si>
  <si>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</si>
  <si>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</si>
  <si>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</si>
  <si>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</si>
  <si>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</si>
  <si>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</si>
  <si>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</si>
  <si>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</si>
  <si>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</si>
  <si>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</si>
  <si>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</si>
  <si>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</si>
  <si>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</si>
  <si>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</si>
  <si>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</si>
  <si>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</si>
  <si>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</si>
  <si>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</si>
  <si>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</si>
  <si>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</si>
  <si>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</si>
  <si>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</si>
  <si>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</si>
  <si>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</si>
  <si>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</si>
  <si>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</si>
  <si>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</si>
  <si>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</si>
  <si>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</si>
  <si>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</si>
  <si>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</si>
  <si>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</si>
  <si>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</si>
  <si>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</si>
  <si>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</si>
  <si>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</si>
  <si>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</si>
  <si>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</si>
  <si>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</si>
  <si>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</si>
  <si>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</si>
  <si>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</si>
  <si>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</si>
  <si>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</si>
  <si>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</si>
  <si>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</si>
  <si>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</si>
  <si>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</si>
  <si>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</si>
  <si>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</si>
  <si>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</si>
  <si>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</si>
  <si>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</si>
  <si>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</si>
  <si>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</si>
  <si>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</si>
  <si>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</si>
  <si>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</si>
  <si>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</si>
  <si>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</si>
  <si>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</si>
  <si>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</si>
  <si>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</si>
  <si>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</si>
  <si>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</si>
  <si>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</si>
  <si>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</si>
  <si>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</si>
  <si>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</si>
  <si>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</si>
  <si>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</si>
  <si>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</si>
  <si>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</si>
  <si>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</si>
  <si>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</si>
  <si>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</si>
  <si>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</si>
  <si>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</si>
  <si>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</si>
  <si>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</si>
  <si>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</si>
  <si>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</si>
  <si>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</si>
  <si>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</si>
  <si>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</si>
  <si>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</si>
  <si>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</si>
  <si>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</si>
  <si>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</si>
  <si>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</si>
  <si>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</si>
  <si>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</si>
  <si>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</si>
  <si>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</si>
  <si>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</si>
  <si>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</si>
  <si>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</si>
  <si>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</si>
  <si>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</si>
  <si>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</si>
  <si>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</si>
  <si>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</si>
  <si>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</si>
  <si>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</si>
  <si>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</si>
  <si>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</si>
  <si>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</si>
  <si>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</si>
  <si>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</si>
  <si>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</si>
  <si>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</si>
  <si>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</si>
  <si>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</si>
  <si>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</si>
  <si>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</si>
  <si>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</si>
  <si>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</si>
  <si>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</si>
  <si>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</si>
  <si>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</si>
  <si>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</si>
  <si>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</si>
  <si>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</si>
  <si>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</si>
  <si>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</si>
  <si>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</si>
  <si>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</si>
  <si>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</si>
  <si>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</si>
  <si>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</si>
  <si>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</si>
  <si>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</si>
  <si>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</si>
  <si>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</si>
  <si>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</si>
  <si>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</si>
  <si>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</si>
  <si>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</si>
  <si>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</si>
  <si>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</si>
  <si>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</si>
  <si>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</si>
  <si>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</si>
  <si>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</si>
  <si>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</si>
  <si>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</si>
  <si>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</si>
  <si>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</si>
  <si>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</si>
  <si>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</si>
  <si>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</si>
  <si>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</si>
  <si>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</si>
  <si>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</si>
  <si>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</si>
  <si>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</si>
  <si>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</si>
  <si>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</si>
  <si>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</si>
  <si>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</si>
  <si>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</si>
  <si>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</si>
  <si>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</si>
  <si>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</si>
  <si>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</si>
  <si>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</si>
  <si>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</si>
  <si>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</si>
  <si>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</si>
  <si>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</si>
  <si>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</si>
  <si>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</si>
  <si>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</si>
  <si>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</si>
  <si>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</si>
  <si>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</si>
  <si>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</si>
  <si>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</si>
  <si>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</si>
  <si>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</si>
  <si>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</si>
  <si>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</si>
  <si>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</si>
  <si>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</si>
  <si>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</si>
  <si>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</si>
  <si>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</si>
  <si>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</si>
  <si>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</si>
  <si>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</si>
  <si>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</si>
  <si>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</si>
  <si>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</si>
  <si>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</si>
  <si>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</si>
  <si>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</si>
  <si>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</si>
  <si>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</si>
  <si>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</si>
  <si>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</si>
  <si>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</si>
  <si>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</si>
  <si>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</si>
  <si>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</si>
  <si>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</si>
  <si>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</si>
  <si>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</si>
  <si>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</si>
  <si>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</si>
  <si>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</si>
  <si>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</si>
  <si>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</si>
  <si>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</si>
  <si>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</si>
  <si>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</si>
  <si>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</si>
  <si>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</si>
  <si>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</si>
  <si>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</si>
  <si>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</si>
  <si>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</si>
  <si>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</si>
  <si>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</si>
  <si>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</si>
  <si>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</si>
  <si>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</si>
  <si>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</si>
  <si>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</si>
  <si>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</si>
  <si>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</si>
  <si>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</si>
  <si>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</si>
  <si>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</si>
  <si>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</si>
  <si>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</si>
  <si>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</si>
  <si>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</si>
  <si>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</si>
  <si>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</si>
  <si>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</si>
  <si>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</si>
  <si>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</si>
  <si>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</si>
  <si>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</si>
  <si>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</si>
  <si>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</si>
  <si>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</si>
  <si>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</si>
  <si>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</si>
  <si>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</si>
  <si>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</si>
  <si>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</si>
  <si>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</si>
  <si>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</si>
  <si>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</si>
  <si>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</si>
  <si>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</si>
  <si>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</si>
  <si>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</si>
  <si>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</si>
  <si>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</si>
  <si>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</si>
  <si>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</si>
  <si>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</si>
  <si>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</si>
  <si>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</si>
  <si>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</si>
  <si>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</si>
  <si>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</si>
  <si>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</si>
  <si>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</si>
  <si>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</si>
  <si>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</si>
  <si>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</si>
  <si>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</si>
  <si>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</si>
  <si>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</si>
  <si>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</si>
  <si>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</si>
  <si>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</si>
  <si>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</si>
  <si>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</si>
  <si>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</si>
  <si>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</si>
  <si>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</si>
  <si>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</si>
  <si>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</si>
  <si>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</si>
  <si>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</si>
  <si>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</si>
  <si>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</si>
  <si>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</si>
  <si>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</si>
  <si>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</si>
  <si>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</si>
  <si>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</si>
  <si>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</si>
  <si>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</si>
  <si>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</si>
  <si>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</si>
  <si>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</si>
  <si>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</si>
  <si>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</si>
  <si>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</si>
  <si>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</si>
  <si>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</si>
  <si>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</si>
  <si>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</si>
  <si>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</si>
  <si>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</si>
  <si>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</si>
  <si>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</si>
  <si>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</si>
  <si>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</si>
  <si>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</si>
  <si>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</si>
  <si>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</si>
  <si>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</si>
  <si>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</si>
  <si>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</si>
  <si>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</si>
  <si>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</si>
  <si>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</si>
  <si>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</si>
  <si>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</si>
  <si>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</si>
  <si>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</si>
  <si>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</si>
  <si>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</si>
  <si>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</si>
  <si>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</si>
  <si>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</si>
  <si>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</si>
  <si>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</si>
  <si>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</si>
  <si>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</si>
  <si>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</si>
  <si>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</si>
  <si>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</si>
  <si>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</si>
  <si>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</si>
  <si>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</si>
  <si>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</si>
  <si>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</si>
  <si>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</si>
  <si>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</si>
  <si>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</si>
  <si>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</si>
  <si>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</si>
  <si>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</si>
  <si>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</si>
  <si>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</si>
  <si>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</si>
  <si>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</si>
  <si>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</si>
  <si>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</si>
  <si>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</si>
  <si>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</si>
  <si>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</si>
  <si>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</si>
  <si>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</si>
  <si>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</si>
  <si>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</si>
  <si>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</si>
  <si>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</si>
  <si>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</si>
  <si>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</si>
  <si>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</si>
  <si>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</si>
  <si>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</si>
  <si>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</si>
  <si>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</si>
  <si>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</si>
  <si>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</si>
  <si>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</si>
  <si>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</si>
  <si>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</si>
  <si>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</si>
  <si>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</si>
  <si>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</si>
  <si>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</si>
  <si>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</si>
  <si>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</si>
  <si>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</si>
  <si>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</si>
  <si>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</si>
  <si>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</si>
  <si>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</si>
  <si>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</si>
  <si>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</si>
  <si>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</si>
  <si>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</si>
  <si>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</si>
  <si>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</si>
  <si>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</si>
  <si>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</si>
  <si>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</si>
  <si>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</si>
  <si>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</si>
  <si>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</si>
  <si>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</si>
  <si>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</si>
  <si>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</si>
  <si>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</si>
  <si>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</si>
  <si>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</si>
  <si>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</si>
  <si>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</si>
  <si>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</si>
  <si>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</si>
  <si>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</si>
  <si>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</si>
  <si>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</si>
  <si>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</si>
  <si>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</si>
  <si>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</si>
  <si>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</si>
  <si>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</si>
  <si>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</si>
  <si>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</si>
  <si>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</si>
  <si>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</si>
  <si>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</si>
  <si>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</si>
  <si>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</si>
  <si>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</si>
  <si>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</si>
  <si>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</si>
  <si>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</si>
  <si>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</si>
  <si>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</si>
  <si>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</si>
  <si>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</si>
  <si>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</si>
  <si>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</si>
  <si>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</si>
  <si>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</si>
  <si>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</si>
  <si>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</si>
  <si>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</si>
  <si>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</si>
  <si>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</si>
  <si>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</si>
  <si>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</si>
  <si>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</si>
  <si>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</si>
  <si>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</si>
  <si>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</si>
  <si>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</si>
  <si>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</si>
  <si>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</si>
  <si>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</si>
  <si>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</si>
  <si>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</si>
  <si>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</si>
  <si>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</si>
  <si>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</si>
  <si>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</si>
  <si>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</si>
  <si>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</si>
  <si>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</si>
  <si>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</si>
  <si>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</si>
  <si>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</si>
  <si>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</si>
  <si>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</si>
  <si>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</si>
  <si>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</si>
  <si>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</si>
  <si>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</si>
  <si>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</si>
  <si>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</si>
  <si>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</si>
  <si>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</si>
  <si>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</si>
  <si>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</si>
  <si>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</si>
  <si>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</si>
  <si>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</si>
  <si>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</si>
  <si>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</si>
  <si>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</si>
  <si>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</si>
  <si>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</si>
  <si>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</si>
  <si>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</si>
  <si>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</si>
  <si>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</si>
  <si>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</si>
  <si>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</si>
  <si>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</si>
  <si>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</si>
  <si>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</si>
  <si>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</si>
  <si>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</si>
  <si>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</si>
  <si>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</si>
  <si>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</si>
  <si>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</si>
  <si>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</si>
  <si>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</si>
  <si>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</si>
  <si>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</si>
  <si>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</si>
  <si>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</si>
  <si>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</si>
  <si>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</si>
  <si>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</si>
  <si>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</si>
  <si>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</si>
  <si>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</si>
  <si>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</si>
  <si>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</si>
  <si>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</si>
  <si>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</si>
  <si>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</si>
  <si>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</si>
  <si>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</si>
  <si>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</si>
  <si>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</si>
  <si>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</si>
  <si>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</si>
  <si>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</si>
  <si>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</si>
  <si>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</si>
  <si>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</si>
  <si>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</si>
  <si>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</si>
  <si>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</si>
  <si>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</si>
  <si>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</si>
  <si>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</si>
  <si>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</si>
  <si>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</si>
  <si>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</si>
  <si>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</si>
  <si>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</si>
  <si>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</si>
  <si>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</si>
  <si>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</si>
  <si>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</si>
  <si>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</si>
  <si>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</si>
  <si>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</si>
  <si>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</si>
  <si>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</si>
  <si>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</si>
  <si>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</si>
  <si>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</si>
  <si>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</si>
  <si>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</si>
  <si>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</si>
  <si>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</si>
  <si>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</si>
  <si>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</si>
  <si>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</si>
  <si>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</si>
  <si>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</si>
  <si>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</si>
  <si>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</si>
  <si>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</si>
  <si>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</si>
  <si>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</si>
  <si>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</si>
  <si>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</si>
  <si>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</si>
  <si>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</si>
  <si>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</si>
  <si>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</si>
  <si>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</si>
  <si>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</si>
  <si>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</si>
  <si>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</si>
  <si>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</si>
  <si>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</si>
  <si>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</si>
  <si>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</si>
  <si>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</si>
  <si>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</si>
  <si>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</si>
  <si>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</si>
  <si>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</si>
  <si>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</si>
  <si>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</si>
  <si>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</si>
  <si>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</si>
  <si>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</si>
  <si>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</si>
  <si>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</si>
  <si>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</si>
  <si>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</si>
  <si>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</si>
  <si>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</si>
  <si>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</si>
  <si>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</si>
  <si>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</si>
  <si>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</si>
  <si>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</si>
  <si>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</si>
  <si>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</si>
  <si>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</si>
  <si>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</si>
  <si>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</si>
  <si>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</si>
  <si>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</si>
  <si>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</si>
  <si>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</si>
  <si>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</si>
  <si>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</si>
  <si>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</si>
  <si>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</si>
  <si>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</si>
  <si>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</si>
  <si>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</si>
  <si>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</si>
  <si>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</si>
  <si>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</si>
  <si>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</si>
  <si>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</si>
  <si>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</si>
  <si>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</si>
  <si>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</si>
  <si>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</si>
  <si>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</si>
  <si>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</si>
  <si>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</si>
  <si>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</si>
  <si>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</si>
  <si>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</si>
  <si>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</si>
  <si>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</si>
  <si>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</si>
  <si>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</si>
  <si>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</si>
  <si>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</si>
  <si>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</si>
  <si>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</si>
  <si>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</si>
  <si>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</si>
  <si>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</si>
  <si>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</si>
  <si>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</si>
  <si>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</si>
  <si>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</si>
  <si>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</si>
  <si>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</si>
  <si>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</si>
  <si>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</si>
  <si>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</si>
  <si>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</si>
  <si>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</si>
  <si>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</si>
  <si>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</si>
  <si>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</si>
  <si>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</si>
  <si>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</si>
  <si>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</si>
  <si>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</si>
  <si>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</si>
  <si>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</si>
  <si>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</si>
  <si>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</si>
  <si>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</si>
  <si>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</si>
  <si>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</si>
  <si>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</si>
  <si>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</si>
  <si>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</si>
  <si>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</si>
  <si>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</si>
  <si>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</si>
  <si>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</si>
  <si>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</si>
  <si>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</si>
  <si>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</si>
  <si>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</si>
  <si>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</si>
  <si>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</si>
  <si>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</si>
  <si>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</si>
  <si>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</si>
  <si>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</si>
  <si>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</si>
  <si>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</si>
  <si>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</si>
  <si>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</si>
  <si>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</si>
  <si>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</si>
  <si>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</si>
  <si>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</si>
  <si>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</si>
  <si>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</si>
  <si>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</si>
  <si>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</si>
  <si>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</si>
  <si>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</si>
  <si>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</si>
  <si>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</si>
  <si>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</si>
  <si>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</si>
  <si>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</si>
  <si>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</si>
  <si>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</si>
  <si>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</si>
  <si>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</si>
  <si>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</si>
  <si>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</si>
  <si>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</si>
  <si>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</si>
  <si>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</si>
  <si>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</si>
  <si>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</si>
  <si>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</si>
  <si>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</si>
  <si>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</si>
  <si>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</si>
  <si>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</si>
  <si>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</si>
  <si>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</si>
  <si>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</si>
  <si>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</si>
  <si>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</si>
  <si>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</si>
  <si>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</si>
  <si>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</si>
  <si>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</si>
  <si>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</si>
  <si>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</si>
  <si>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</si>
  <si>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</si>
  <si>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</si>
  <si>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</si>
  <si>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</si>
  <si>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</si>
  <si>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</si>
  <si>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</si>
  <si>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</si>
  <si>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</si>
  <si>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</si>
  <si>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</si>
  <si>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</si>
  <si>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</si>
  <si>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</si>
  <si>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</si>
  <si>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</si>
  <si>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</si>
  <si>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</si>
  <si>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</si>
  <si>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</si>
  <si>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</si>
  <si>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</si>
  <si>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</si>
  <si>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</si>
  <si>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</si>
  <si>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</si>
  <si>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</si>
  <si>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</si>
  <si>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</si>
  <si>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</si>
  <si>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</si>
  <si>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</si>
  <si>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</si>
  <si>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</si>
  <si>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</si>
  <si>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</si>
  <si>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</si>
  <si>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</si>
  <si>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</si>
  <si>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</si>
  <si>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</si>
  <si>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</si>
  <si>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</si>
  <si>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</si>
  <si>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</si>
  <si>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</si>
  <si>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</si>
  <si>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</si>
  <si>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</si>
  <si>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</si>
  <si>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</si>
  <si>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</si>
  <si>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</si>
  <si>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</si>
  <si>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</si>
  <si>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</si>
  <si>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</si>
  <si>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</si>
  <si>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</si>
  <si>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</si>
  <si>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</si>
  <si>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</si>
  <si>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</si>
  <si>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</si>
  <si>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</si>
  <si>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</si>
  <si>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</si>
  <si>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</si>
  <si>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</si>
  <si>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</si>
  <si>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</si>
  <si>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</si>
  <si>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</si>
  <si>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</si>
  <si>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</si>
  <si>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</si>
  <si>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</si>
  <si>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</si>
  <si>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</si>
  <si>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</si>
  <si>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</si>
  <si>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</si>
  <si>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</si>
  <si>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</si>
  <si>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</si>
  <si>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</si>
  <si>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</si>
  <si>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</si>
  <si>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</si>
  <si>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</si>
  <si>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</si>
  <si>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</si>
  <si>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</si>
  <si>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</si>
  <si>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</si>
  <si>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</si>
  <si>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</si>
  <si>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</si>
  <si>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</si>
  <si>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</si>
  <si>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</si>
  <si>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</si>
  <si>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</si>
  <si>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</si>
  <si>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</si>
  <si>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</si>
  <si>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</si>
  <si>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</si>
  <si>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</si>
  <si>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</si>
  <si>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</si>
  <si>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</si>
  <si>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</si>
  <si>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</si>
  <si>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</si>
  <si>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</si>
  <si>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</si>
  <si>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</si>
  <si>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</si>
  <si>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</si>
  <si>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</si>
  <si>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</si>
  <si>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</si>
  <si>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</si>
  <si>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</si>
  <si>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</si>
  <si>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</si>
  <si>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</si>
  <si>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</si>
  <si>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</si>
  <si>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</si>
  <si>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</si>
  <si>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</si>
  <si>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</si>
  <si>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</si>
  <si>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</si>
  <si>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</si>
  <si>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</si>
  <si>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</si>
  <si>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</si>
  <si>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</si>
  <si>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</si>
  <si>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</si>
  <si>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</si>
  <si>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</si>
  <si>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</si>
  <si>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</si>
  <si>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</si>
  <si>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</si>
  <si>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</si>
  <si>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</si>
  <si>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</si>
  <si>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</si>
  <si>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</si>
  <si>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</si>
  <si>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</si>
  <si>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</si>
  <si>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</si>
  <si>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</si>
  <si>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</si>
  <si>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</si>
  <si>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</si>
  <si>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</si>
  <si>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</si>
  <si>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</si>
  <si>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</si>
  <si>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</si>
  <si>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</si>
  <si>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</si>
  <si>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</si>
  <si>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</si>
  <si>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</si>
  <si>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</si>
  <si>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</si>
  <si>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</si>
  <si>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</si>
  <si>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</si>
  <si>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</si>
  <si>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</si>
  <si>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</si>
  <si>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</si>
  <si>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</si>
  <si>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</si>
  <si>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</si>
  <si>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</si>
  <si>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</si>
  <si>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</si>
  <si>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</si>
  <si>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</si>
  <si>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</si>
  <si>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</si>
  <si>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</si>
  <si>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</si>
  <si>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</si>
  <si>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</si>
  <si>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</si>
  <si>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</si>
  <si>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</si>
  <si>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</si>
  <si>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</si>
  <si>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</si>
  <si>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</si>
  <si>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</si>
  <si>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</si>
  <si>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</si>
  <si>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</si>
  <si>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</si>
  <si>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</si>
  <si>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</si>
  <si>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</si>
  <si>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</si>
  <si>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</si>
  <si>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</si>
  <si>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</si>
  <si>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</si>
  <si>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</si>
  <si>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</si>
  <si>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</si>
  <si>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</si>
  <si>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</si>
  <si>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</si>
  <si>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</si>
  <si>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</si>
  <si>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</si>
  <si>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</si>
  <si>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</si>
  <si>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</si>
  <si>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</si>
  <si>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</si>
  <si>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</si>
  <si>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</si>
  <si>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</si>
  <si>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</si>
  <si>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</si>
  <si>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</si>
  <si>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</si>
  <si>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</si>
  <si>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</si>
  <si>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</si>
  <si>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</si>
  <si>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</si>
  <si>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</si>
  <si>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</si>
  <si>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</si>
  <si>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</si>
  <si>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</si>
  <si>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</si>
  <si>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</si>
  <si>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</si>
  <si>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</si>
  <si>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</si>
  <si>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</si>
  <si>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</si>
  <si>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</si>
  <si>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</si>
  <si>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</si>
  <si>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</si>
  <si>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</si>
  <si>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</si>
  <si>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</si>
  <si>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</si>
  <si>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</si>
  <si>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</si>
  <si>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</si>
  <si>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</si>
  <si>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</si>
  <si>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</si>
  <si>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</si>
  <si>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</si>
  <si>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</si>
  <si>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</si>
  <si>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</si>
  <si>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</si>
  <si>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</si>
  <si>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</si>
  <si>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</si>
  <si>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</si>
  <si>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</si>
  <si>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</si>
  <si>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</si>
  <si>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</si>
  <si>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</si>
  <si>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</si>
  <si>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</si>
  <si>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</si>
  <si>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</si>
  <si>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</si>
  <si>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</si>
  <si>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</si>
  <si>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</si>
  <si>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</si>
  <si>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</si>
  <si>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</si>
  <si>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</si>
  <si>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</si>
  <si>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</si>
  <si>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</si>
  <si>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</si>
  <si>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</si>
  <si>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</si>
  <si>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</si>
  <si>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</si>
  <si>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</si>
  <si>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</si>
  <si>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</si>
  <si>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</si>
  <si>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</si>
  <si>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</si>
  <si>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</si>
  <si>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</si>
  <si>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</si>
  <si>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</si>
  <si>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</si>
  <si>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</si>
  <si>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</si>
  <si>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</si>
  <si>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</si>
  <si>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</si>
  <si>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</si>
  <si>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</si>
  <si>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</si>
  <si>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</si>
  <si>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</si>
  <si>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</si>
  <si>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</si>
  <si>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</si>
  <si>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</si>
  <si>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</si>
  <si>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</si>
  <si>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</si>
  <si>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</si>
  <si>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</si>
  <si>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</si>
  <si>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</si>
  <si>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</si>
  <si>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</si>
  <si>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</si>
  <si>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</si>
  <si>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</si>
  <si>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</si>
  <si>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</si>
  <si>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</si>
  <si>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</si>
  <si>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</si>
  <si>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</si>
  <si>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</si>
  <si>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</si>
  <si>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</si>
  <si>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</si>
  <si>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</si>
  <si>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</si>
  <si>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</si>
  <si>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</si>
  <si>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</si>
  <si>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</si>
  <si>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</si>
  <si>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</si>
  <si>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</si>
  <si>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</si>
  <si>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</si>
  <si>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</si>
  <si>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</si>
  <si>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</si>
  <si>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</si>
  <si>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</si>
  <si>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</si>
  <si>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</si>
  <si>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</si>
  <si>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</si>
  <si>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</si>
  <si>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</si>
  <si>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</si>
  <si>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</si>
  <si>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</si>
  <si>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</si>
  <si>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</si>
  <si>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</si>
  <si>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</si>
  <si>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</si>
  <si>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</si>
  <si>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</si>
  <si>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</si>
  <si>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</si>
  <si>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</si>
  <si>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</si>
  <si>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</si>
  <si>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</si>
  <si>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</si>
  <si>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</si>
  <si>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</si>
  <si>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</si>
  <si>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</si>
  <si>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</si>
  <si>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</si>
  <si>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</si>
  <si>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</si>
  <si>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</si>
  <si>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</si>
  <si>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</si>
  <si>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</si>
  <si>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</si>
  <si>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</si>
  <si>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</si>
  <si>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</si>
  <si>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</si>
  <si>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</si>
  <si>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</si>
  <si>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</si>
  <si>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</si>
  <si>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</si>
  <si>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</si>
  <si>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</si>
  <si>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</si>
  <si>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</si>
  <si>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</si>
  <si>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</si>
  <si>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</si>
  <si>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</si>
  <si>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</si>
  <si>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</si>
  <si>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</si>
  <si>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</si>
  <si>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</si>
  <si>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</si>
  <si>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</si>
  <si>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</si>
  <si>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</si>
  <si>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</si>
  <si>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</si>
  <si>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</si>
  <si>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</si>
  <si>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</si>
  <si>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</si>
  <si>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</si>
  <si>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</si>
  <si>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</si>
  <si>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</si>
  <si>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</si>
  <si>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</si>
  <si>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</si>
  <si>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</si>
  <si>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</si>
  <si>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</si>
  <si>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</si>
  <si>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</si>
  <si>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</si>
  <si>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</si>
  <si>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</si>
  <si>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</si>
  <si>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</si>
  <si>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</si>
  <si>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</si>
  <si>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</si>
  <si>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</si>
  <si>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</si>
  <si>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</si>
  <si>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</si>
  <si>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</si>
  <si>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</si>
  <si>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</si>
  <si>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</si>
  <si>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</si>
  <si>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</si>
  <si>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</si>
  <si>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</si>
  <si>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</si>
  <si>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</si>
  <si>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</si>
  <si>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</si>
  <si>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</si>
  <si>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</si>
  <si>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</si>
  <si>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</si>
  <si>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</si>
  <si>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</si>
  <si>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</si>
  <si>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</si>
  <si>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</si>
  <si>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</si>
  <si>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</si>
  <si>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</si>
  <si>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</si>
  <si>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</si>
  <si>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</si>
  <si>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</si>
  <si>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</si>
  <si>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</si>
  <si>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</si>
  <si>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</si>
  <si>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</si>
  <si>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</si>
  <si>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</si>
  <si>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</si>
  <si>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</si>
  <si>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</si>
  <si>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</si>
  <si>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</si>
  <si>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</si>
  <si>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</si>
  <si>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</si>
  <si>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</si>
  <si>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</si>
  <si>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</si>
  <si>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</si>
  <si>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</si>
  <si>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</si>
  <si>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</si>
  <si>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</si>
  <si>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</si>
  <si>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</si>
  <si>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</si>
  <si>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</si>
  <si>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</si>
  <si>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</si>
  <si>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</si>
  <si>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</si>
  <si>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</si>
  <si>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</si>
  <si>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</si>
  <si>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</si>
  <si>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</si>
  <si>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</si>
  <si>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</si>
  <si>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</si>
  <si>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</si>
  <si>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</si>
  <si>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</si>
  <si>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</si>
  <si>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</si>
  <si>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</si>
  <si>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</si>
  <si>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</si>
  <si>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</si>
  <si>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</si>
  <si>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</si>
  <si>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</si>
  <si>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</si>
  <si>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</si>
  <si>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</si>
  <si>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</si>
  <si>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</si>
  <si>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</si>
  <si>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</si>
  <si>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</si>
  <si>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</si>
  <si>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</si>
  <si>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</si>
  <si>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</si>
  <si>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</si>
  <si>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</si>
  <si>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</si>
  <si>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</si>
  <si>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</si>
  <si>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</si>
  <si>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</si>
  <si>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</si>
  <si>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</si>
  <si>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</si>
  <si>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</si>
  <si>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</si>
  <si>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</si>
  <si>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</si>
  <si>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</si>
  <si>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</si>
  <si>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</si>
  <si>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</si>
  <si>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</si>
  <si>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</si>
  <si>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</si>
  <si>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</si>
  <si>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</si>
  <si>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</si>
  <si>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</si>
  <si>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</si>
  <si>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</si>
  <si>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</si>
  <si>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</si>
  <si>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</si>
  <si>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</si>
  <si>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</si>
  <si>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</si>
  <si>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</si>
  <si>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</si>
  <si>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</si>
  <si>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</si>
  <si>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</si>
  <si>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</si>
  <si>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</si>
  <si>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</si>
  <si>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</si>
  <si>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</si>
  <si>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</si>
  <si>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</si>
  <si>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</si>
  <si>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</si>
  <si>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</si>
  <si>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</si>
  <si>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</si>
  <si>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</si>
  <si>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</si>
  <si>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</si>
  <si>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</si>
  <si>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</si>
  <si>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</si>
  <si>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</si>
  <si>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</si>
  <si>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</si>
  <si>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</si>
  <si>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</si>
  <si>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</si>
  <si>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</si>
  <si>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</si>
  <si>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</si>
  <si>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</si>
  <si>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</si>
  <si>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</si>
  <si>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</si>
  <si>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</si>
  <si>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</si>
  <si>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</si>
  <si>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</si>
  <si>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</si>
  <si>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</si>
  <si>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</si>
  <si>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</si>
  <si>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</si>
  <si>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</si>
  <si>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</si>
  <si>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</si>
  <si>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</si>
  <si>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</si>
  <si>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</si>
  <si>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</si>
  <si>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</si>
  <si>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</si>
  <si>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</si>
  <si>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</si>
  <si>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</si>
  <si>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</si>
  <si>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</si>
  <si>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</si>
  <si>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</si>
  <si>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</si>
  <si>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</si>
  <si>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</si>
  <si>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</si>
  <si>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</si>
  <si>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</si>
  <si>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</si>
  <si>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</si>
  <si>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</si>
  <si>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</si>
  <si>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</si>
  <si>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</si>
  <si>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</si>
  <si>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</si>
  <si>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</si>
  <si>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</si>
  <si>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</si>
  <si>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</si>
  <si>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</si>
  <si>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</si>
  <si>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</si>
  <si>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</si>
  <si>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</si>
  <si>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</si>
  <si>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</si>
  <si>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</si>
  <si>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</si>
  <si>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</si>
  <si>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</si>
  <si>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</si>
  <si>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</si>
  <si>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</si>
  <si>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</si>
  <si>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</si>
  <si>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</si>
  <si>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</si>
  <si>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</si>
  <si>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</si>
  <si>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</si>
  <si>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</si>
  <si>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</si>
  <si>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</si>
  <si>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</si>
  <si>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</si>
  <si>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</si>
  <si>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</si>
  <si>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</si>
  <si>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</si>
  <si>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</si>
  <si>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</si>
  <si>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</si>
  <si>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</si>
  <si>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</si>
  <si>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</si>
  <si>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</si>
  <si>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</si>
  <si>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</si>
  <si>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</si>
  <si>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</si>
  <si>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</si>
  <si>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</si>
  <si>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</si>
  <si>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</si>
  <si>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</si>
  <si>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</si>
  <si>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</si>
  <si>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</si>
  <si>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</si>
  <si>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</si>
  <si>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</si>
  <si>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</si>
  <si>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</si>
  <si>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</si>
  <si>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</si>
  <si>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</si>
  <si>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</si>
  <si>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</si>
  <si>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</si>
  <si>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</si>
  <si>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</si>
  <si>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</si>
  <si>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</si>
  <si>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</si>
  <si>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</si>
  <si>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</si>
  <si>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</si>
  <si>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</si>
  <si>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</si>
  <si>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</si>
  <si>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</si>
  <si>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</si>
  <si>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</si>
  <si>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</si>
  <si>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</si>
  <si>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</si>
  <si>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</si>
  <si>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</si>
  <si>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</si>
  <si>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</si>
  <si>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</si>
  <si>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</si>
  <si>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</si>
  <si>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</si>
  <si>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</si>
  <si>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</si>
  <si>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</si>
  <si>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</si>
  <si>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</si>
  <si>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</si>
  <si>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</si>
  <si>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</si>
  <si>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</si>
  <si>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</si>
  <si>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</si>
  <si>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</si>
  <si>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</si>
  <si>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</si>
  <si>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</si>
  <si>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</si>
  <si>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</si>
  <si>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</si>
  <si>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</si>
  <si>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</si>
  <si>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</si>
  <si>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</si>
  <si>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</si>
  <si>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</si>
  <si>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</si>
  <si>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</si>
  <si>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</si>
  <si>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</si>
  <si>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</si>
  <si>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</si>
  <si>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</si>
  <si>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</si>
  <si>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</si>
  <si>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</si>
  <si>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</si>
  <si>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</si>
  <si>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</si>
  <si>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</si>
  <si>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</si>
  <si>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</si>
  <si>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</si>
  <si>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</si>
  <si>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</si>
  <si>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</si>
  <si>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</si>
  <si>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</si>
  <si>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</si>
  <si>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</si>
  <si>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</si>
  <si>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</si>
  <si>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</si>
  <si>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</si>
  <si>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</si>
  <si>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</si>
  <si>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</si>
  <si>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</si>
  <si>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</si>
  <si>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</si>
  <si>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</si>
  <si>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</si>
  <si>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</si>
  <si>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</si>
  <si>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</si>
  <si>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</si>
  <si>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</si>
  <si>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</si>
  <si>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</si>
  <si>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</si>
  <si>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</si>
  <si>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</si>
  <si>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</si>
  <si>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</si>
  <si>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</si>
  <si>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</si>
  <si>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</si>
  <si>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</si>
  <si>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</si>
  <si>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</si>
  <si>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</si>
  <si>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</si>
  <si>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</si>
  <si>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</si>
  <si>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</si>
  <si>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</si>
  <si>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</si>
  <si>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</si>
  <si>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</si>
  <si>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</si>
  <si>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</si>
  <si>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</si>
  <si>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</si>
  <si>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</si>
  <si>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</si>
  <si>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</si>
  <si>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</si>
  <si>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</si>
  <si>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</si>
  <si>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</si>
  <si>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</si>
  <si>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</si>
  <si>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</si>
  <si>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</si>
  <si>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</si>
  <si>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</si>
  <si>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</si>
  <si>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</si>
  <si>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</si>
  <si>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</si>
  <si>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</si>
  <si>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</si>
  <si>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</si>
  <si>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</si>
  <si>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</si>
  <si>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</si>
  <si>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</si>
  <si>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</si>
  <si>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</si>
  <si>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</si>
  <si>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</si>
  <si>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</si>
  <si>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</si>
  <si>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</si>
  <si>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</si>
  <si>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</si>
  <si>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</si>
  <si>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</si>
  <si>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</si>
  <si>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</si>
  <si>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</si>
  <si>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</si>
  <si>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</si>
  <si>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</si>
  <si>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</si>
  <si>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</si>
  <si>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</si>
  <si>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</si>
  <si>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</si>
  <si>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</si>
  <si>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</si>
  <si>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</si>
  <si>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</si>
  <si>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</si>
  <si>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</si>
  <si>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</si>
  <si>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</si>
  <si>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</si>
  <si>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</si>
  <si>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</si>
  <si>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</si>
  <si>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</si>
  <si>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</si>
  <si>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</si>
  <si>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</si>
  <si>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</si>
  <si>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</si>
  <si>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</si>
  <si>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</si>
  <si>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</si>
  <si>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</si>
  <si>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</si>
  <si>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</si>
  <si>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</si>
  <si>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</si>
  <si>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</si>
  <si>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</si>
  <si>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</si>
  <si>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</si>
  <si>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</si>
  <si>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</si>
  <si>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</si>
  <si>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</si>
  <si>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</si>
  <si>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</si>
  <si>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</si>
  <si>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</si>
  <si>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</si>
  <si>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</si>
  <si>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</si>
  <si>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</si>
  <si>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</si>
  <si>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</si>
  <si>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</si>
  <si>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</si>
  <si>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</si>
  <si>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</si>
  <si>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</si>
  <si>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</si>
  <si>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</si>
  <si>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</si>
  <si>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</si>
  <si>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</si>
  <si>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</si>
  <si>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</si>
  <si>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</si>
  <si>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</si>
  <si>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</si>
  <si>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</si>
  <si>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</si>
  <si>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</si>
  <si>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</si>
  <si>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</si>
  <si>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</si>
  <si>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</si>
  <si>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</si>
  <si>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</si>
  <si>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</si>
  <si>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</si>
  <si>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</si>
  <si>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</si>
  <si>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</si>
  <si>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</si>
  <si>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</si>
  <si>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</si>
  <si>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</si>
  <si>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</si>
  <si>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</si>
  <si>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</si>
  <si>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</si>
  <si>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</si>
  <si>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</si>
  <si>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</si>
  <si>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</si>
  <si>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</si>
  <si>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</si>
  <si>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</si>
  <si>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</si>
  <si>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</si>
  <si>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</si>
  <si>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</si>
  <si>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</si>
  <si>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</si>
  <si>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</si>
  <si>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</si>
  <si>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</si>
  <si>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</si>
  <si>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</si>
  <si>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</si>
  <si>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</si>
  <si>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</si>
  <si>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</si>
  <si>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</si>
  <si>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</si>
  <si>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</si>
  <si>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</si>
  <si>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</si>
  <si>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</si>
  <si>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</si>
  <si>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</si>
  <si>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</si>
  <si>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</si>
  <si>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</si>
  <si>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</si>
  <si>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</si>
  <si>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</si>
  <si>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</si>
  <si>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</si>
  <si>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</si>
  <si>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</si>
  <si>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</si>
  <si>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</si>
  <si>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</si>
  <si>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</si>
  <si>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</si>
  <si>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</si>
  <si>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</si>
  <si>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</si>
  <si>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</si>
  <si>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</si>
  <si>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</si>
  <si>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</si>
  <si>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</si>
  <si>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</si>
  <si>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</si>
  <si>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</si>
  <si>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</si>
  <si>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</si>
  <si>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</si>
  <si>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</si>
  <si>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</si>
  <si>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</si>
  <si>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</si>
  <si>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</si>
  <si>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</si>
  <si>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</si>
  <si>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</si>
  <si>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</si>
  <si>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</si>
  <si>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</si>
  <si>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</si>
  <si>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</si>
  <si>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</si>
  <si>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</si>
  <si>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</si>
  <si>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</si>
  <si>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</si>
  <si>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</si>
  <si>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</si>
  <si>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</si>
  <si>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</si>
  <si>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</si>
  <si>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</si>
  <si>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</si>
  <si>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</si>
  <si>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</si>
  <si>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</si>
  <si>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</si>
  <si>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</si>
  <si>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</si>
  <si>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</si>
  <si>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</si>
  <si>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</si>
  <si>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</si>
  <si>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</si>
  <si>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</si>
  <si>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</si>
  <si>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</si>
  <si>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</si>
  <si>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</si>
  <si>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</si>
  <si>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</si>
  <si>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</si>
  <si>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</si>
  <si>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</si>
  <si>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</si>
  <si>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</si>
  <si>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</si>
  <si>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</si>
  <si>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</si>
  <si>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</si>
  <si>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</si>
  <si>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</si>
  <si>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</si>
  <si>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</si>
  <si>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</si>
  <si>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</si>
  <si>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</si>
  <si>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</si>
  <si>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</si>
  <si>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</si>
  <si>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</si>
  <si>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</si>
  <si>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</si>
  <si>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</si>
  <si>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</si>
  <si>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</si>
  <si>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</si>
  <si>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</si>
  <si>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</si>
  <si>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</si>
  <si>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</si>
  <si>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</si>
  <si>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</si>
  <si>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</si>
  <si>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</si>
  <si>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</si>
  <si>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</si>
  <si>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</si>
  <si>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</si>
  <si>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</si>
  <si>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</si>
  <si>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</si>
  <si>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</si>
  <si>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</si>
  <si>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</si>
  <si>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</si>
  <si>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</si>
  <si>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</si>
  <si>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</si>
  <si>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</si>
  <si>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</si>
  <si>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</si>
  <si>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</si>
  <si>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</si>
  <si>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</si>
  <si>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</si>
  <si>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</si>
  <si>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</si>
  <si>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</si>
  <si>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</si>
  <si>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</si>
  <si>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</si>
  <si>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</si>
  <si>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</si>
  <si>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</si>
  <si>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</si>
  <si>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</si>
  <si>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</si>
  <si>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</si>
  <si>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</si>
  <si>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</si>
  <si>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</si>
  <si>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</si>
  <si>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</si>
  <si>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</si>
  <si>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</si>
  <si>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</si>
  <si>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</si>
  <si>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</si>
  <si>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</si>
  <si>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</si>
  <si>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</si>
  <si>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</si>
  <si>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</si>
  <si>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</si>
  <si>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</si>
  <si>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</si>
  <si>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</si>
  <si>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</si>
  <si>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</si>
  <si>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</si>
  <si>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</si>
  <si>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</si>
  <si>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</si>
  <si>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</si>
  <si>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</si>
  <si>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</si>
  <si>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</si>
  <si>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</si>
  <si>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</si>
  <si>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</si>
  <si>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</si>
  <si>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</si>
  <si>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</si>
  <si>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</si>
  <si>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</si>
  <si>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</si>
  <si>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</si>
  <si>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</si>
  <si>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</si>
  <si>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</si>
  <si>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</si>
  <si>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</si>
  <si>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</si>
  <si>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</si>
  <si>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</si>
  <si>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</si>
  <si>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</si>
  <si>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</si>
  <si>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</si>
  <si>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</si>
  <si>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</si>
  <si>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</si>
  <si>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</si>
  <si>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</si>
  <si>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</si>
  <si>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</si>
  <si>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</si>
  <si>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</si>
  <si>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</si>
  <si>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</si>
  <si>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</si>
  <si>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</si>
  <si>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</si>
  <si>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</si>
  <si>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</si>
  <si>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</si>
  <si>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</si>
  <si>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</si>
  <si>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</si>
  <si>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</si>
  <si>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</si>
  <si>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</si>
  <si>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</si>
  <si>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</si>
  <si>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</si>
  <si>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</si>
  <si>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</si>
  <si>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</si>
  <si>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</si>
  <si>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</si>
  <si>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</si>
  <si>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</si>
  <si>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</si>
  <si>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</si>
  <si>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</si>
  <si>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</si>
  <si>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</si>
  <si>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</si>
  <si>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</si>
  <si>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</si>
  <si>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</si>
  <si>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</si>
  <si>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</si>
  <si>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</si>
  <si>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</si>
  <si>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</si>
  <si>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</si>
  <si>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</si>
  <si>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</si>
  <si>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</si>
  <si>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</si>
  <si>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</si>
  <si>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</si>
  <si>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</si>
  <si>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</si>
  <si>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</si>
  <si>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</si>
  <si>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</si>
  <si>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</si>
  <si>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</si>
  <si>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</si>
  <si>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</si>
  <si>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</si>
  <si>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</si>
  <si>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</si>
  <si>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</si>
  <si>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</si>
  <si>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</si>
  <si>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</si>
  <si>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</si>
  <si>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</si>
  <si>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</si>
  <si>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</si>
  <si>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</si>
  <si>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</si>
  <si>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</si>
  <si>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</si>
  <si>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</si>
  <si>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</si>
  <si>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</si>
  <si>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</si>
  <si>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</si>
  <si>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</si>
  <si>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</si>
  <si>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</si>
  <si>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</si>
  <si>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</si>
  <si>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</si>
  <si>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</si>
  <si>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</si>
  <si>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</si>
  <si>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</si>
  <si>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</si>
  <si>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</si>
  <si>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</si>
  <si>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</si>
  <si>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</si>
  <si>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</si>
  <si>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</si>
  <si>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</si>
  <si>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</si>
  <si>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</si>
  <si>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</si>
  <si>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</si>
  <si>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</si>
  <si>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</si>
  <si>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</si>
  <si>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</si>
  <si>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</si>
  <si>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</si>
  <si>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</si>
  <si>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</si>
  <si>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</si>
  <si>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</si>
  <si>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</si>
  <si>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</si>
  <si>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</si>
  <si>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</si>
  <si>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</si>
  <si>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</si>
  <si>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</si>
  <si>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</si>
  <si>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</si>
  <si>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</si>
  <si>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</si>
  <si>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</si>
  <si>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</si>
  <si>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</si>
  <si>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</si>
  <si>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</si>
  <si>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</si>
  <si>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</si>
  <si>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</si>
  <si>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</si>
  <si>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</si>
  <si>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</si>
  <si>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</si>
  <si>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</si>
  <si>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</si>
  <si>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</si>
  <si>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</si>
  <si>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</si>
  <si>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</si>
  <si>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</si>
  <si>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</si>
  <si>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</si>
  <si>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</si>
  <si>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</si>
  <si>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</si>
  <si>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</si>
  <si>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</si>
  <si>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</si>
  <si>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</si>
  <si>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</si>
  <si>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</si>
  <si>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</si>
  <si>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</si>
  <si>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</si>
  <si>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</si>
  <si>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</si>
  <si>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</si>
  <si>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</si>
  <si>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</si>
  <si>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</si>
  <si>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</si>
  <si>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</si>
  <si>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</si>
  <si>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</si>
  <si>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</si>
  <si>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</si>
  <si>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</si>
  <si>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</si>
  <si>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</si>
  <si>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</si>
  <si>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</si>
  <si>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</si>
  <si>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</si>
  <si>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</si>
  <si>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</si>
  <si>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</si>
  <si>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</si>
  <si>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</si>
  <si>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</si>
  <si>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</si>
  <si>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</si>
  <si>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</si>
  <si>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</si>
  <si>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</si>
  <si>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</si>
  <si>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</si>
  <si>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</si>
  <si>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</si>
  <si>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</si>
  <si>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</si>
  <si>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</si>
  <si>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</si>
  <si>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</si>
  <si>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</si>
  <si>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</si>
  <si>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</si>
  <si>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</si>
  <si>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</si>
  <si>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</si>
  <si>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</si>
  <si>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</si>
  <si>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</si>
  <si>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</si>
  <si>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</si>
  <si>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</si>
  <si>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</si>
  <si>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</si>
  <si>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</si>
  <si>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</si>
  <si>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</si>
  <si>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</si>
  <si>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</si>
  <si>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</si>
  <si>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</si>
  <si>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</si>
  <si>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</si>
  <si>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</si>
  <si>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</si>
  <si>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</si>
  <si>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</si>
  <si>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</si>
  <si>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</si>
  <si>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</si>
  <si>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</si>
  <si>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</si>
  <si>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</si>
  <si>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</si>
  <si>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</si>
  <si>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</si>
  <si>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</si>
  <si>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</si>
  <si>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</si>
  <si>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</si>
  <si>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</si>
  <si>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</si>
  <si>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</si>
  <si>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</si>
  <si>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</si>
  <si>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</si>
  <si>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</si>
  <si>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</si>
  <si>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</si>
  <si>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</si>
  <si>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</si>
  <si>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</si>
  <si>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</si>
  <si>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</si>
  <si>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</si>
  <si>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</si>
  <si>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</si>
  <si>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</si>
  <si>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</si>
  <si>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</si>
  <si>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</si>
  <si>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</si>
  <si>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</si>
  <si>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</si>
  <si>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</si>
  <si>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</si>
  <si>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</si>
  <si>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</si>
  <si>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</si>
  <si>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</si>
  <si>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</si>
  <si>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</si>
  <si>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</si>
  <si>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</si>
  <si>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</si>
  <si>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</si>
  <si>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</si>
  <si>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</si>
  <si>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</si>
  <si>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</si>
  <si>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</si>
  <si>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</si>
  <si>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</si>
  <si>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</si>
  <si>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</si>
  <si>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</si>
  <si>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</si>
  <si>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</si>
  <si>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</si>
  <si>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</si>
  <si>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</si>
  <si>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</si>
  <si>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</si>
  <si>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</si>
  <si>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</si>
  <si>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</si>
  <si>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</si>
  <si>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</si>
  <si>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</si>
  <si>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</si>
  <si>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</si>
  <si>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</si>
  <si>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</si>
  <si>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</si>
  <si>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</si>
  <si>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</si>
  <si>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</si>
  <si>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</si>
  <si>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</si>
  <si>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</si>
  <si>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</si>
  <si>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</si>
  <si>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</si>
  <si>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</si>
  <si>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</si>
  <si>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</si>
  <si>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</si>
  <si>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</si>
  <si>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</si>
  <si>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</si>
  <si>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</si>
  <si>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</si>
  <si>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</si>
  <si>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</si>
  <si>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</si>
  <si>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</si>
  <si>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</si>
  <si>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</si>
  <si>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</si>
  <si>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</si>
  <si>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</si>
  <si>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</si>
  <si>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</si>
  <si>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</si>
  <si>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</si>
  <si>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</si>
  <si>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</si>
  <si>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</si>
  <si>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</si>
  <si>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</si>
  <si>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</si>
  <si>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</si>
  <si>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</si>
  <si>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</si>
  <si>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</si>
  <si>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</si>
  <si>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</si>
  <si>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</si>
  <si>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</si>
  <si>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</si>
  <si>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</si>
  <si>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</si>
  <si>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</si>
  <si>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</si>
  <si>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</si>
  <si>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</si>
  <si>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</si>
  <si>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</si>
  <si>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</si>
  <si>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</si>
  <si>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</si>
  <si>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</si>
  <si>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</si>
  <si>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</si>
  <si>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</si>
  <si>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</si>
  <si>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</si>
  <si>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</si>
  <si>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</si>
  <si>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</si>
  <si>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</si>
  <si>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</si>
  <si>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</si>
  <si>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</si>
  <si>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</si>
  <si>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</si>
  <si>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</si>
  <si>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</si>
  <si>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</si>
  <si>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</si>
  <si>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</si>
  <si>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</si>
  <si>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</si>
  <si>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</si>
  <si>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</si>
  <si>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</si>
  <si>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</si>
  <si>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</si>
  <si>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</si>
  <si>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</si>
  <si>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</si>
  <si>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</si>
  <si>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</si>
  <si>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</si>
  <si>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</si>
  <si>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</si>
  <si>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</si>
  <si>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</si>
  <si>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</si>
  <si>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</si>
  <si>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</si>
  <si>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</si>
  <si>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</si>
  <si>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</si>
  <si>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</si>
  <si>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</si>
  <si>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</si>
  <si>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</si>
  <si>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</si>
  <si>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</si>
  <si>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</si>
  <si>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</si>
  <si>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</si>
  <si>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</si>
  <si>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</si>
  <si>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</si>
  <si>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</si>
  <si>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</si>
  <si>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</si>
  <si>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</si>
  <si>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</si>
  <si>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</si>
  <si>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</si>
  <si>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</si>
  <si>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</si>
  <si>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</si>
  <si>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</si>
  <si>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</si>
  <si>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</si>
  <si>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</si>
  <si>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</si>
  <si>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</si>
  <si>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</si>
  <si>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</si>
  <si>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</si>
  <si>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</si>
  <si>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</si>
  <si>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</si>
  <si>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</si>
  <si>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</si>
  <si>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</si>
  <si>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</si>
  <si>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</si>
  <si>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</si>
  <si>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</si>
  <si>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</si>
  <si>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</si>
  <si>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</si>
  <si>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</si>
  <si>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</si>
  <si>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</si>
  <si>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</si>
  <si>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</si>
  <si>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</si>
  <si>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</si>
  <si>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</si>
  <si>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</si>
  <si>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</si>
  <si>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</si>
  <si>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</si>
  <si>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</si>
  <si>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</si>
  <si>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</si>
  <si>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</si>
  <si>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</si>
  <si>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</si>
  <si>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</si>
  <si>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</si>
  <si>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</si>
  <si>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</si>
  <si>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</si>
  <si>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</si>
  <si>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</si>
  <si>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</si>
  <si>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</si>
  <si>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</si>
  <si>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</si>
  <si>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</si>
  <si>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</si>
  <si>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</si>
  <si>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</si>
  <si>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</si>
  <si>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</si>
  <si>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</si>
  <si>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</si>
  <si>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</si>
  <si>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</si>
  <si>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</si>
  <si>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</si>
  <si>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</si>
  <si>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</si>
  <si>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</si>
  <si>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</si>
  <si>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</si>
  <si>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</si>
  <si>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</si>
  <si>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</si>
  <si>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</si>
  <si>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</si>
  <si>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</si>
  <si>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</si>
  <si>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</si>
  <si>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</si>
  <si>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</si>
  <si>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</si>
  <si>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</si>
  <si>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</si>
  <si>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</si>
  <si>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</si>
  <si>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</si>
  <si>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</si>
  <si>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</si>
  <si>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</si>
  <si>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</si>
  <si>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</si>
  <si>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</si>
  <si>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</si>
  <si>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</si>
  <si>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</si>
  <si>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</si>
  <si>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</si>
  <si>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</si>
  <si>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</si>
  <si>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</si>
  <si>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</si>
  <si>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</si>
  <si>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</si>
  <si>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</si>
  <si>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</si>
  <si>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</si>
  <si>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</si>
  <si>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</si>
  <si>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</si>
  <si>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</si>
  <si>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</si>
  <si>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</si>
  <si>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</si>
  <si>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</si>
  <si>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</si>
  <si>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</si>
  <si>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</si>
  <si>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</si>
  <si>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</si>
  <si>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</si>
  <si>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</si>
  <si>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</si>
  <si>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</si>
  <si>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</si>
  <si>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</si>
  <si>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</si>
  <si>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</si>
  <si>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</si>
  <si>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</si>
  <si>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</si>
  <si>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</si>
  <si>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</si>
  <si>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</si>
  <si>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</si>
  <si>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</si>
  <si>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</si>
  <si>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</si>
  <si>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</si>
  <si>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</si>
  <si>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</si>
  <si>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</si>
  <si>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</si>
  <si>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</si>
  <si>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</si>
  <si>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</si>
  <si>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</si>
  <si>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</si>
  <si>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</si>
  <si>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</si>
  <si>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</si>
  <si>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</si>
  <si>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</si>
  <si>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</si>
  <si>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</si>
  <si>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</si>
  <si>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</si>
  <si>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</si>
  <si>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</si>
  <si>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</si>
  <si>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</si>
  <si>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</si>
  <si>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</si>
  <si>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</si>
  <si>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</si>
  <si>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</si>
  <si>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</si>
  <si>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</si>
  <si>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</si>
  <si>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</si>
  <si>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</si>
  <si>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</si>
  <si>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</si>
  <si>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</si>
  <si>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</si>
  <si>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</si>
  <si>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</si>
  <si>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</si>
  <si>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</si>
  <si>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</si>
  <si>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</si>
  <si>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</si>
  <si>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</si>
  <si>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</si>
  <si>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</si>
  <si>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</si>
  <si>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</si>
  <si>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</si>
  <si>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</si>
  <si>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</si>
  <si>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</si>
  <si>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</si>
  <si>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</si>
  <si>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</si>
  <si>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</si>
  <si>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</si>
  <si>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</si>
  <si>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</si>
  <si>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</si>
  <si>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</si>
  <si>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</si>
  <si>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</si>
  <si>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</si>
  <si>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</si>
  <si>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</si>
  <si>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</si>
  <si>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</si>
  <si>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</si>
  <si>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</si>
  <si>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</si>
  <si>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</si>
  <si>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</si>
  <si>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</si>
  <si>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</si>
  <si>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</si>
  <si>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</si>
  <si>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</si>
  <si>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</si>
  <si>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</si>
  <si>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</si>
  <si>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</si>
  <si>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</si>
  <si>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</si>
  <si>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</si>
  <si>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</si>
  <si>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</si>
  <si>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</si>
  <si>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</si>
  <si>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</si>
  <si>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</si>
  <si>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</si>
  <si>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</si>
  <si>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</si>
  <si>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</si>
  <si>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</si>
  <si>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</si>
  <si>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</si>
  <si>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</si>
  <si>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</si>
  <si>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</si>
  <si>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</si>
  <si>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</si>
  <si>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</si>
  <si>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</si>
  <si>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</si>
  <si>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</si>
  <si>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</si>
  <si>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</si>
  <si>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</si>
  <si>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</si>
  <si>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</si>
  <si>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</si>
  <si>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</si>
  <si>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</si>
  <si>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</si>
  <si>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</si>
  <si>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</si>
  <si>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</si>
  <si>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</si>
  <si>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</si>
  <si>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</si>
  <si>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</si>
  <si>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</si>
  <si>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</si>
  <si>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</si>
  <si>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</si>
  <si>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</si>
  <si>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</si>
  <si>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</si>
  <si>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</si>
  <si>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</si>
  <si>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</si>
  <si>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</si>
  <si>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</si>
  <si>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</si>
  <si>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</si>
  <si>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</si>
  <si>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</si>
  <si>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</si>
  <si>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</si>
  <si>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</si>
  <si>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</si>
  <si>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</si>
  <si>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</si>
  <si>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</si>
  <si>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</si>
  <si>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</si>
  <si>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</si>
  <si>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</si>
  <si>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</si>
  <si>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</si>
  <si>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</si>
  <si>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</si>
  <si>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</si>
  <si>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</si>
  <si>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</si>
  <si>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</si>
  <si>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</si>
  <si>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</si>
  <si>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</si>
  <si>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</si>
  <si>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</si>
  <si>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</si>
  <si>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</si>
  <si>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</si>
  <si>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</si>
  <si>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</si>
  <si>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</si>
  <si>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</si>
  <si>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</si>
  <si>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</si>
  <si>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</si>
  <si>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</si>
  <si>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</si>
  <si>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</si>
  <si>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</si>
  <si>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</si>
  <si>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</si>
  <si>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</si>
  <si>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</si>
  <si>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</si>
  <si>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</si>
  <si>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</si>
  <si>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</si>
  <si>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</si>
  <si>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</si>
  <si>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</si>
  <si>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</si>
  <si>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</si>
  <si>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</si>
  <si>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</si>
  <si>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</si>
  <si>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</si>
  <si>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</si>
  <si>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</si>
  <si>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</si>
  <si>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</si>
  <si>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</si>
  <si>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</si>
  <si>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</si>
  <si>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</si>
  <si>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</si>
  <si>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</si>
  <si>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</si>
  <si>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</si>
  <si>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</si>
  <si>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</si>
  <si>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</si>
  <si>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</si>
  <si>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</si>
  <si>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</si>
  <si>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</si>
  <si>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</si>
  <si>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</si>
  <si>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</si>
  <si>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</si>
  <si>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</si>
  <si>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</si>
  <si>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</si>
  <si>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</si>
  <si>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</si>
  <si>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</si>
  <si>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</si>
  <si>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</si>
  <si>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</si>
  <si>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</si>
  <si>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</si>
  <si>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</si>
  <si>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</si>
  <si>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</si>
  <si>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</si>
  <si>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</si>
  <si>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</si>
  <si>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</si>
  <si>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</si>
  <si>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</si>
  <si>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</si>
  <si>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</si>
  <si>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</si>
  <si>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</si>
  <si>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</si>
  <si>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</si>
  <si>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</si>
  <si>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</si>
  <si>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</si>
  <si>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</si>
  <si>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</si>
  <si>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</si>
  <si>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</si>
  <si>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</si>
  <si>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</si>
  <si>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</si>
  <si>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</si>
  <si>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</si>
  <si>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</si>
  <si>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</si>
  <si>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</si>
  <si>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</si>
  <si>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</si>
  <si>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</si>
  <si>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</si>
  <si>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</si>
  <si>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</si>
  <si>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</si>
  <si>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</si>
  <si>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</si>
  <si>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</si>
  <si>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</si>
  <si>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</si>
  <si>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</si>
  <si>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</si>
  <si>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</si>
  <si>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</si>
  <si>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</si>
  <si>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</si>
  <si>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</si>
  <si>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</si>
  <si>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</si>
  <si>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</si>
  <si>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</si>
  <si>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</si>
  <si>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</si>
  <si>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</si>
  <si>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</si>
  <si>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</si>
  <si>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</si>
  <si>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</si>
  <si>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</si>
  <si>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</si>
  <si>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</si>
  <si>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</si>
  <si>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</si>
  <si>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</si>
  <si>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</si>
  <si>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</si>
  <si>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</si>
  <si>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</si>
  <si>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</si>
  <si>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</si>
  <si>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</si>
  <si>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</si>
  <si>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</si>
  <si>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</si>
  <si>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</si>
  <si>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</si>
  <si>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</si>
  <si>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</si>
  <si>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</si>
  <si>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</si>
  <si>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</si>
  <si>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</si>
  <si>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</si>
  <si>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</si>
  <si>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</si>
  <si>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</si>
  <si>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</si>
  <si>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</si>
  <si>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</si>
  <si>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</si>
  <si>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</si>
  <si>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</si>
  <si>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</si>
  <si>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</si>
  <si>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</si>
  <si>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</si>
  <si>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</si>
  <si>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</si>
  <si>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</si>
  <si>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</si>
  <si>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</si>
  <si>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</si>
  <si>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</si>
  <si>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</si>
  <si>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</si>
  <si>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</si>
  <si>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</si>
  <si>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</si>
  <si>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</si>
  <si>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</si>
  <si>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</si>
  <si>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</si>
  <si>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</si>
  <si>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</si>
  <si>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</si>
  <si>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</si>
  <si>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</si>
  <si>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</si>
  <si>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</si>
  <si>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</si>
  <si>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</si>
  <si>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</si>
  <si>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</si>
  <si>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</si>
  <si>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</si>
  <si>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</si>
  <si>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</si>
  <si>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</si>
  <si>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</si>
  <si>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</si>
  <si>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</si>
  <si>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</si>
  <si>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</si>
  <si>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</si>
  <si>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</si>
  <si>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</si>
  <si>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</si>
  <si>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</si>
  <si>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</si>
  <si>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</si>
  <si>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</si>
  <si>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</si>
  <si>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</si>
  <si>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</si>
  <si>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</si>
  <si>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</si>
  <si>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</si>
  <si>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</si>
  <si>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</si>
  <si>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</si>
  <si>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</si>
  <si>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</si>
  <si>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</si>
  <si>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</si>
  <si>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</si>
  <si>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</si>
  <si>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</si>
  <si>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</si>
  <si>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</si>
  <si>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</si>
  <si>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</si>
  <si>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</si>
  <si>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</si>
  <si>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</si>
  <si>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</si>
  <si>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</si>
  <si>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</si>
  <si>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</si>
  <si>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</si>
  <si>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</si>
  <si>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</si>
  <si>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</si>
  <si>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</si>
  <si>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</si>
  <si>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</si>
  <si>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</si>
  <si>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</si>
  <si>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</si>
  <si>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</si>
  <si>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</si>
  <si>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</si>
  <si>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</si>
  <si>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</si>
  <si>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</si>
  <si>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</si>
  <si>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</si>
  <si>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</si>
  <si>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</si>
  <si>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</si>
  <si>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</si>
  <si>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</si>
  <si>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</si>
  <si>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</si>
  <si>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</si>
  <si>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</si>
  <si>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</si>
  <si>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</si>
  <si>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</si>
  <si>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</si>
  <si>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</si>
  <si>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</si>
  <si>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</si>
  <si>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</si>
  <si>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</si>
  <si>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</si>
  <si>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</si>
  <si>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</si>
  <si>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</si>
  <si>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</si>
  <si>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</si>
  <si>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</si>
  <si>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</si>
  <si>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</si>
  <si>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</si>
  <si>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</si>
  <si>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</si>
  <si>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</si>
  <si>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</si>
  <si>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</si>
  <si>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</si>
  <si>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</si>
  <si>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</si>
  <si>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</si>
  <si>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</si>
  <si>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</si>
  <si>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</si>
  <si>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</si>
  <si>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</si>
  <si>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</si>
  <si>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</si>
  <si>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</si>
  <si>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</si>
  <si>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</si>
  <si>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</si>
  <si>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</si>
  <si>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</si>
  <si>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</si>
  <si>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</si>
  <si>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</si>
  <si>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</si>
  <si>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</si>
  <si>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</si>
  <si>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</si>
  <si>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</si>
  <si>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</si>
  <si>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</si>
  <si>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</si>
  <si>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</si>
  <si>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</si>
  <si>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</si>
  <si>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</si>
  <si>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</si>
  <si>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</si>
  <si>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</si>
  <si>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</si>
  <si>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</si>
  <si>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</si>
  <si>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</si>
  <si>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</si>
  <si>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</si>
  <si>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</si>
  <si>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</si>
  <si>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</si>
  <si>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</si>
  <si>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</si>
  <si>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</si>
  <si>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</si>
  <si>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</si>
  <si>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</si>
  <si>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</si>
  <si>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</si>
  <si>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</si>
  <si>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</si>
  <si>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</si>
  <si>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</si>
  <si>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</si>
  <si>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</si>
  <si>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</si>
  <si>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</si>
  <si>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</si>
  <si>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</si>
  <si>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</si>
  <si>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</si>
  <si>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</si>
  <si>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</si>
  <si>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</si>
  <si>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</si>
  <si>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</si>
  <si>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</si>
  <si>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</si>
  <si>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</si>
  <si>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</si>
  <si>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</si>
  <si>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</si>
  <si>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</si>
  <si>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</si>
  <si>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</si>
  <si>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</si>
  <si>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</si>
  <si>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</si>
  <si>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</si>
  <si>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</si>
  <si>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</si>
  <si>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</si>
  <si>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</si>
  <si>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</si>
  <si>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</si>
  <si>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</si>
  <si>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</si>
  <si>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</si>
  <si>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</si>
  <si>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</si>
  <si>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</si>
  <si>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</si>
  <si>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</si>
  <si>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</si>
  <si>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</si>
  <si>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</si>
  <si>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</si>
  <si>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</si>
  <si>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</si>
  <si>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</si>
  <si>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</si>
  <si>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</si>
  <si>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</si>
  <si>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</si>
  <si>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</si>
  <si>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</si>
  <si>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</si>
  <si>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</si>
  <si>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</si>
  <si>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</si>
  <si>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</si>
  <si>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</si>
  <si>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</si>
  <si>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</si>
  <si>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</si>
  <si>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</si>
  <si>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</si>
  <si>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</si>
  <si>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</si>
  <si>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</si>
  <si>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</si>
  <si>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</si>
  <si>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</si>
  <si>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</si>
  <si>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</si>
  <si>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</si>
  <si>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</si>
  <si>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</si>
  <si>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</si>
  <si>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</si>
  <si>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</si>
  <si>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</si>
  <si>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</si>
  <si>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</si>
  <si>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</si>
  <si>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</si>
  <si>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</si>
  <si>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</si>
  <si>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</si>
  <si>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</si>
  <si>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</si>
  <si>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</si>
  <si>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</si>
  <si>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</si>
  <si>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</si>
  <si>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</si>
  <si>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</si>
  <si>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</si>
  <si>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</si>
  <si>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</si>
  <si>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</si>
  <si>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</si>
  <si>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</si>
  <si>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</si>
  <si>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</si>
  <si>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</si>
  <si>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</si>
  <si>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</si>
  <si>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</si>
  <si>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</si>
  <si>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</si>
  <si>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</si>
  <si>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</si>
  <si>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</si>
  <si>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</si>
  <si>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</si>
  <si>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</si>
  <si>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</si>
  <si>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</si>
  <si>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</si>
  <si>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</si>
  <si>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</si>
  <si>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</si>
  <si>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</si>
  <si>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</si>
  <si>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</si>
  <si>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</si>
  <si>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</si>
  <si>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</si>
  <si>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</si>
  <si>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</si>
  <si>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</si>
  <si>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</si>
  <si>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</si>
  <si>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</si>
  <si>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</si>
  <si>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</si>
  <si>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</si>
  <si>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</si>
  <si>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</si>
  <si>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</si>
  <si>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</si>
  <si>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</si>
  <si>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</si>
  <si>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</si>
  <si>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</si>
  <si>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</si>
  <si>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</si>
  <si>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</si>
  <si>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</si>
  <si>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</si>
  <si>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</si>
  <si>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</si>
  <si>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</si>
  <si>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</si>
  <si>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</si>
  <si>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</si>
  <si>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</si>
  <si>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</si>
  <si>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</si>
  <si>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</si>
  <si>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</si>
  <si>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</si>
  <si>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</si>
  <si>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</si>
  <si>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</si>
  <si>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</si>
  <si>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</si>
  <si>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</si>
  <si>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</si>
  <si>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</si>
  <si>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</si>
  <si>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</si>
  <si>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</si>
  <si>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</si>
  <si>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</si>
  <si>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</si>
  <si>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</si>
  <si>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</si>
  <si>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</si>
  <si>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</si>
  <si>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</si>
  <si>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</si>
  <si>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</si>
  <si>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</si>
  <si>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</si>
  <si>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</si>
  <si>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</si>
  <si>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</si>
  <si>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</si>
  <si>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</si>
  <si>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</si>
  <si>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</si>
  <si>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</si>
  <si>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</si>
  <si>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</si>
  <si>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</si>
  <si>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</si>
  <si>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</si>
  <si>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</si>
  <si>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</si>
  <si>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</si>
  <si>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</si>
  <si>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</si>
  <si>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</si>
  <si>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</si>
  <si>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</si>
  <si>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</si>
  <si>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</si>
  <si>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</si>
  <si>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</si>
  <si>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</si>
  <si>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</si>
  <si>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</si>
  <si>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</si>
  <si>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</si>
  <si>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</si>
  <si>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</si>
  <si>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</si>
  <si>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</si>
  <si>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</si>
  <si>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</si>
  <si>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</si>
  <si>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</si>
  <si>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</si>
  <si>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</si>
  <si>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</si>
  <si>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</si>
  <si>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</si>
  <si>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</si>
  <si>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</si>
  <si>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</si>
  <si>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</si>
  <si>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</si>
  <si>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</si>
  <si>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</si>
  <si>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</si>
  <si>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</si>
  <si>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</si>
  <si>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</si>
  <si>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</si>
  <si>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</si>
  <si>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</si>
  <si>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</si>
  <si>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</si>
  <si>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</si>
  <si>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</si>
  <si>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</si>
  <si>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</si>
  <si>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</si>
  <si>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</si>
  <si>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</si>
  <si>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</si>
  <si>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</si>
  <si>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</si>
  <si>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</si>
  <si>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</si>
  <si>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</si>
  <si>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</si>
  <si>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</si>
  <si>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</si>
  <si>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</si>
  <si>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</si>
  <si>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</si>
  <si>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</si>
  <si>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</si>
  <si>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</si>
  <si>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</si>
  <si>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</si>
  <si>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</si>
  <si>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</si>
  <si>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</si>
  <si>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</si>
  <si>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</si>
  <si>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</si>
  <si>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</si>
  <si>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</si>
  <si>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</si>
  <si>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</si>
  <si>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</si>
  <si>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</si>
  <si>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</si>
  <si>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</si>
  <si>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</si>
  <si>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</si>
  <si>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</si>
  <si>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</si>
  <si>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</si>
  <si>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</si>
  <si>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</si>
  <si>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</si>
  <si>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</si>
  <si>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</si>
  <si>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</si>
  <si>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</si>
  <si>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</si>
  <si>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</si>
  <si>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</si>
  <si>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</si>
  <si>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</si>
  <si>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</si>
  <si>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</si>
  <si>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</si>
  <si>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</si>
  <si>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</si>
  <si>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</si>
  <si>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</si>
  <si>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</si>
  <si>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</si>
  <si>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</si>
  <si>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</si>
  <si>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</si>
  <si>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</si>
  <si>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</si>
  <si>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</si>
  <si>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</si>
  <si>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</si>
  <si>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</si>
  <si>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</si>
  <si>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</si>
  <si>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</si>
  <si>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</si>
  <si>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</si>
  <si>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</si>
  <si>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</si>
  <si>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</si>
  <si>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</si>
  <si>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</si>
  <si>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</si>
  <si>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</si>
  <si>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</si>
  <si>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</si>
  <si>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</si>
  <si>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</si>
  <si>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</si>
  <si>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</si>
  <si>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</si>
  <si>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</si>
  <si>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</si>
  <si>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</si>
  <si>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</si>
  <si>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</si>
  <si>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</si>
  <si>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</si>
  <si>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</si>
  <si>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</si>
  <si>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</si>
  <si>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</si>
  <si>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</si>
  <si>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</si>
  <si>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</si>
  <si>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</si>
  <si>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</si>
  <si>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</si>
  <si>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</si>
  <si>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</si>
  <si>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</si>
  <si>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</si>
  <si>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</si>
  <si>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</si>
  <si>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</si>
  <si>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</si>
  <si>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</si>
  <si>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</si>
  <si>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</si>
  <si>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</si>
  <si>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</si>
  <si>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</si>
  <si>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</si>
  <si>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</si>
  <si>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</si>
  <si>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</si>
  <si>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</si>
  <si>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</si>
  <si>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</si>
  <si>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</si>
  <si>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</si>
  <si>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</si>
  <si>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</si>
  <si>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</si>
  <si>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</si>
  <si>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</si>
  <si>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</si>
  <si>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</si>
  <si>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</si>
  <si>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</si>
  <si>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</si>
  <si>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</si>
  <si>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</si>
  <si>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</si>
  <si>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</si>
  <si>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</si>
  <si>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</si>
  <si>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</si>
  <si>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</si>
  <si>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</si>
  <si>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</si>
  <si>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</si>
  <si>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</si>
  <si>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</si>
  <si>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</si>
  <si>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</si>
  <si>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</si>
  <si>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</si>
  <si>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</si>
  <si>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</si>
  <si>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</si>
  <si>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</si>
  <si>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</si>
  <si>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</si>
  <si>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</si>
  <si>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</si>
  <si>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</si>
  <si>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</si>
  <si>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</si>
  <si>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</si>
  <si>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</si>
  <si>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</si>
  <si>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</si>
  <si>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</si>
  <si>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</si>
  <si>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</si>
  <si>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</si>
  <si>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</si>
  <si>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</si>
  <si>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</si>
  <si>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</si>
  <si>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</si>
  <si>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</si>
  <si>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</si>
  <si>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</si>
  <si>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</si>
  <si>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</si>
  <si>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</si>
  <si>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</si>
  <si>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</si>
  <si>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</si>
  <si>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</si>
  <si>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</si>
  <si>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</si>
  <si>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</si>
  <si>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</si>
  <si>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</si>
  <si>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</si>
  <si>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</si>
  <si>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</si>
  <si>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</si>
  <si>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</si>
  <si>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</si>
  <si>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</si>
  <si>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</si>
  <si>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</si>
  <si>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</si>
  <si>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</si>
  <si>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</si>
  <si>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</si>
  <si>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</si>
  <si>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</si>
  <si>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</si>
  <si>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</si>
  <si>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</si>
  <si>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</si>
  <si>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</si>
  <si>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</si>
  <si>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</si>
  <si>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</si>
  <si>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</si>
  <si>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</si>
  <si>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</si>
  <si>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</si>
  <si>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</si>
  <si>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</si>
  <si>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</si>
  <si>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</si>
  <si>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</si>
  <si>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</si>
  <si>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</si>
  <si>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</si>
  <si>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</si>
  <si>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</si>
  <si>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</si>
  <si>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</si>
  <si>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</si>
  <si>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</si>
  <si>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</si>
  <si>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</si>
  <si>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</si>
  <si>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</si>
  <si>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</si>
  <si>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</si>
  <si>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</si>
  <si>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</si>
  <si>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</si>
  <si>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</si>
  <si>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</si>
  <si>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</si>
  <si>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</si>
  <si>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</si>
  <si>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</si>
  <si>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</si>
  <si>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</si>
  <si>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</si>
  <si>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</si>
  <si>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</si>
  <si>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</si>
  <si>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</si>
  <si>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</si>
  <si>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</si>
  <si>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</si>
  <si>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</si>
  <si>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</si>
  <si>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</si>
  <si>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</si>
  <si>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</si>
  <si>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</si>
  <si>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</si>
  <si>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</si>
  <si>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</si>
  <si>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</si>
  <si>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</si>
  <si>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</si>
  <si>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</si>
  <si>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</si>
  <si>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</si>
  <si>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</si>
  <si>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</si>
  <si>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</si>
  <si>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</si>
  <si>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</si>
  <si>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</si>
  <si>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</si>
  <si>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</si>
  <si>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</si>
  <si>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</si>
  <si>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</si>
  <si>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</si>
  <si>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</si>
  <si>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</si>
  <si>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</si>
  <si>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</si>
  <si>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</si>
  <si>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</si>
  <si>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</si>
  <si>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</si>
  <si>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</si>
  <si>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</si>
  <si>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</si>
  <si>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</si>
  <si>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</si>
  <si>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</si>
  <si>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</si>
  <si>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</si>
  <si>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</si>
  <si>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</si>
  <si>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</si>
  <si>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</si>
  <si>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</si>
  <si>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</si>
  <si>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</si>
  <si>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</si>
  <si>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</si>
  <si>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</si>
  <si>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</si>
  <si>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</si>
  <si>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</si>
  <si>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</si>
  <si>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</si>
  <si>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</si>
  <si>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</si>
  <si>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</si>
  <si>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</si>
  <si>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</si>
  <si>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</si>
  <si>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</si>
  <si>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</si>
  <si>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</si>
  <si>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</si>
  <si>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</si>
  <si>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</si>
  <si>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</si>
  <si>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</si>
  <si>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</si>
  <si>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</si>
  <si>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</si>
  <si>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</si>
  <si>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</si>
  <si>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</si>
  <si>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</si>
  <si>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</si>
  <si>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</si>
  <si>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</si>
  <si>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</si>
  <si>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</si>
  <si>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</si>
  <si>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</si>
  <si>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</si>
  <si>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</si>
  <si>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</si>
  <si>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</si>
  <si>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</si>
  <si>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</si>
  <si>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</si>
  <si>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</si>
  <si>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</si>
  <si>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</si>
  <si>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</si>
  <si>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</si>
  <si>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</si>
  <si>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</si>
  <si>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</si>
  <si>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</si>
  <si>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</si>
  <si>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</si>
  <si>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</si>
  <si>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</si>
  <si>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</si>
  <si>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</si>
  <si>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</si>
  <si>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</si>
  <si>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</si>
  <si>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</si>
  <si>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</si>
  <si>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</si>
  <si>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</si>
  <si>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</si>
  <si>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</si>
  <si>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</si>
  <si>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</si>
  <si>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</si>
  <si>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</si>
  <si>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</si>
  <si>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</si>
  <si>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</si>
  <si>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</si>
  <si>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</si>
  <si>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</si>
  <si>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</si>
  <si>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</si>
  <si>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</si>
  <si>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</si>
  <si>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</si>
  <si>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</si>
  <si>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</si>
  <si>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</si>
  <si>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</si>
  <si>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</si>
  <si>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</si>
  <si>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</si>
  <si>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</si>
  <si>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</si>
  <si>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</si>
  <si>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</si>
  <si>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</si>
  <si>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</si>
  <si>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</si>
  <si>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</si>
  <si>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</si>
  <si>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</si>
  <si>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</si>
  <si>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</si>
  <si>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</si>
  <si>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</si>
  <si>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</si>
  <si>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</si>
  <si>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</si>
  <si>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</si>
  <si>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</si>
  <si>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</si>
  <si>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</si>
  <si>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</si>
  <si>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</si>
  <si>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</si>
  <si>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</si>
  <si>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</si>
  <si>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</si>
  <si>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</si>
  <si>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</si>
  <si>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</si>
  <si>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</si>
  <si>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</si>
  <si>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</si>
  <si>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</si>
  <si>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</si>
  <si>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</si>
  <si>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</si>
  <si>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</si>
  <si>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</si>
  <si>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</si>
  <si>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</si>
  <si>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</si>
  <si>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</si>
  <si>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</si>
  <si>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</si>
  <si>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</si>
  <si>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</si>
  <si>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</si>
  <si>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</si>
  <si>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</si>
  <si>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</si>
  <si>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</si>
  <si>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</si>
  <si>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</si>
  <si>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</si>
  <si>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</si>
  <si>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</si>
  <si>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</si>
  <si>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</si>
  <si>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</si>
  <si>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</si>
  <si>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</si>
  <si>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</si>
  <si>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</si>
  <si>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</si>
  <si>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</si>
  <si>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</si>
  <si>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</si>
  <si>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</si>
  <si>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</si>
  <si>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</si>
  <si>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</si>
  <si>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</si>
  <si>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</si>
  <si>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</si>
  <si>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</si>
  <si>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</si>
  <si>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</si>
  <si>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</si>
  <si>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</si>
  <si>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</si>
  <si>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</si>
  <si>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</si>
  <si>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</si>
  <si>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</si>
  <si>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</si>
  <si>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</si>
  <si>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</si>
  <si>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</si>
  <si>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</si>
  <si>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</si>
  <si>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</si>
  <si>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</si>
  <si>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</si>
  <si>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</si>
  <si>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</si>
  <si>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</si>
  <si>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</si>
  <si>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</si>
  <si>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</si>
  <si>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</si>
  <si>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</si>
  <si>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</si>
  <si>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</si>
  <si>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</si>
  <si>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</si>
  <si>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</si>
  <si>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</si>
  <si>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</si>
  <si>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</si>
  <si>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</si>
  <si>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</si>
  <si>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</si>
  <si>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</si>
  <si>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</si>
  <si>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</si>
  <si>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</si>
  <si>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</si>
  <si>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</si>
  <si>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</si>
  <si>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</si>
  <si>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</si>
  <si>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</si>
  <si>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</si>
  <si>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</si>
  <si>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</si>
  <si>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</si>
  <si>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</si>
  <si>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</si>
  <si>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</si>
  <si>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</si>
  <si>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</si>
  <si>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</si>
  <si>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</si>
  <si>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</si>
  <si>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</si>
  <si>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</si>
  <si>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</si>
  <si>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</si>
  <si>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</si>
  <si>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</si>
  <si>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</si>
  <si>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</si>
  <si>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</si>
  <si>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</si>
  <si>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</si>
  <si>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</si>
  <si>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</si>
  <si>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</si>
  <si>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</si>
  <si>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</si>
  <si>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</si>
  <si>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</si>
  <si>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</si>
  <si>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</si>
  <si>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</si>
  <si>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</si>
  <si>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</si>
  <si>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</si>
  <si>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</si>
  <si>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</si>
  <si>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</si>
  <si>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</si>
  <si>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</si>
  <si>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</si>
  <si>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</si>
  <si>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</si>
  <si>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</si>
  <si>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</si>
  <si>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</si>
  <si>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</si>
  <si>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</si>
  <si>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</si>
  <si>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</si>
  <si>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</si>
  <si>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</si>
  <si>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</si>
  <si>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</si>
  <si>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</si>
  <si>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</si>
  <si>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</si>
  <si>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</si>
  <si>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</si>
  <si>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</si>
  <si>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</si>
  <si>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</si>
  <si>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</si>
  <si>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</si>
  <si>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</si>
  <si>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</si>
  <si>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</si>
  <si>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</si>
  <si>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</si>
  <si>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</si>
  <si>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</si>
  <si>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</si>
  <si>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</si>
  <si>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</si>
  <si>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</si>
  <si>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</si>
  <si>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</si>
  <si>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</si>
  <si>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</si>
  <si>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</si>
  <si>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</si>
  <si>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</si>
  <si>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</si>
  <si>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</si>
  <si>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</si>
  <si>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</si>
  <si>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</si>
  <si>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</si>
  <si>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</si>
  <si>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</si>
  <si>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</si>
  <si>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</si>
  <si>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</si>
  <si>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</si>
  <si>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</si>
  <si>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</si>
  <si>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</si>
  <si>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</si>
  <si>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</si>
  <si>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</si>
  <si>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</si>
  <si>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</si>
  <si>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</si>
  <si>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</si>
  <si>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</si>
  <si>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</si>
  <si>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</si>
  <si>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</si>
  <si>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</si>
  <si>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</si>
  <si>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</si>
  <si>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</si>
  <si>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</si>
  <si>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</si>
  <si>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</si>
  <si>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</si>
  <si>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</si>
  <si>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</si>
  <si>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</si>
  <si>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</si>
  <si>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</si>
  <si>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</si>
  <si>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</si>
  <si>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</si>
  <si>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</si>
  <si>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</si>
  <si>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</si>
  <si>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</si>
  <si>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</si>
  <si>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</si>
  <si>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</si>
  <si>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</si>
  <si>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</si>
  <si>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</si>
  <si>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</si>
  <si>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</si>
  <si>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</si>
  <si>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</si>
  <si>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</si>
  <si>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</si>
  <si>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</si>
  <si>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</si>
  <si>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</si>
  <si>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</si>
  <si>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</si>
  <si>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</si>
  <si>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</si>
  <si>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</si>
  <si>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</si>
  <si>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</si>
  <si>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</si>
  <si>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</si>
  <si>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</si>
  <si>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</si>
  <si>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</si>
  <si>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</si>
  <si>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</si>
  <si>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</si>
  <si>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</si>
  <si>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</si>
  <si>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</si>
  <si>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</si>
  <si>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</si>
  <si>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</si>
  <si>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</si>
  <si>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</si>
  <si>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</si>
  <si>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</si>
  <si>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</si>
  <si>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</si>
  <si>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</si>
  <si>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</si>
  <si>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</si>
  <si>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</si>
  <si>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</si>
  <si>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</si>
  <si>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</si>
  <si>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</si>
  <si>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</si>
  <si>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</si>
  <si>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</si>
  <si>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</si>
  <si>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</si>
  <si>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</si>
  <si>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</si>
  <si>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</si>
  <si>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</si>
  <si>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</si>
  <si>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</si>
  <si>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</si>
  <si>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</si>
  <si>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</si>
  <si>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</si>
  <si>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</si>
  <si>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</si>
  <si>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</si>
  <si>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</si>
  <si>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</si>
  <si>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</si>
  <si>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</si>
  <si>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</si>
  <si>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</si>
  <si>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</si>
  <si>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</si>
  <si>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</si>
  <si>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</si>
  <si>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</si>
  <si>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</si>
  <si>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</si>
  <si>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</si>
  <si>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</si>
  <si>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</si>
  <si>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</si>
  <si>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</si>
  <si>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</si>
  <si>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</si>
  <si>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</si>
  <si>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</si>
  <si>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</si>
  <si>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</si>
  <si>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</si>
  <si>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</si>
  <si>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</si>
  <si>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</si>
  <si>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</si>
  <si>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</si>
  <si>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</si>
  <si>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</si>
  <si>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</si>
  <si>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</si>
  <si>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</si>
  <si>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</si>
  <si>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</si>
  <si>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</si>
  <si>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</si>
  <si>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</si>
  <si>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</si>
  <si>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</si>
  <si>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</si>
  <si>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</si>
  <si>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</si>
  <si>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</si>
  <si>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</si>
  <si>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</si>
  <si>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</si>
  <si>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</si>
  <si>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</si>
  <si>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</si>
  <si>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</si>
  <si>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</si>
  <si>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</si>
  <si>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</si>
  <si>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</si>
  <si>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</si>
  <si>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</si>
  <si>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</si>
  <si>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</si>
  <si>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</si>
  <si>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</si>
  <si>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</si>
  <si>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</si>
  <si>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</si>
  <si>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</si>
  <si>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</si>
  <si>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</si>
  <si>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</si>
  <si>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</si>
  <si>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</si>
  <si>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</si>
  <si>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</si>
  <si>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</si>
  <si>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</si>
  <si>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</si>
  <si>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</si>
  <si>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</si>
  <si>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</si>
  <si>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</si>
  <si>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</si>
  <si>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</si>
  <si>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</si>
  <si>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</si>
  <si>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</si>
  <si>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</si>
  <si>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</si>
  <si>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</si>
  <si>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</si>
  <si>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</si>
  <si>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</si>
  <si>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</si>
  <si>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</si>
  <si>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</si>
  <si>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</si>
  <si>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</si>
  <si>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</si>
  <si>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</si>
  <si>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</si>
  <si>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</si>
  <si>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</si>
  <si>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</si>
  <si>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</si>
  <si>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</si>
  <si>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</si>
  <si>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</si>
  <si>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</si>
  <si>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</si>
  <si>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</si>
  <si>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</si>
  <si>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</si>
  <si>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</si>
  <si>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</si>
  <si>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</si>
  <si>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</si>
  <si>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</si>
  <si>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</si>
  <si>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</si>
  <si>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</si>
  <si>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</si>
  <si>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</si>
  <si>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</si>
  <si>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</si>
  <si>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</si>
  <si>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</si>
  <si>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</si>
  <si>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</si>
  <si>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</si>
  <si>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</si>
  <si>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</si>
  <si>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</si>
  <si>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</si>
  <si>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</si>
  <si>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</si>
  <si>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</si>
  <si>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</si>
  <si>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</si>
  <si>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</si>
  <si>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</si>
  <si>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</si>
  <si>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</si>
  <si>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</si>
  <si>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</si>
  <si>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</si>
  <si>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</si>
  <si>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</si>
  <si>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</si>
  <si>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</si>
  <si>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</si>
  <si>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</si>
  <si>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</si>
  <si>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</si>
  <si>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</si>
  <si>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</si>
  <si>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</si>
  <si>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</si>
  <si>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</si>
  <si>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</si>
  <si>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</si>
  <si>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</si>
  <si>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</si>
  <si>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</si>
  <si>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</si>
  <si>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</si>
  <si>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</si>
  <si>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</si>
  <si>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</si>
  <si>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</si>
  <si>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</si>
  <si>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</si>
  <si>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</si>
  <si>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</si>
  <si>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</si>
  <si>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</si>
  <si>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</si>
  <si>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</si>
  <si>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</si>
  <si>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</si>
  <si>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</si>
  <si>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</si>
  <si>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</si>
  <si>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</si>
  <si>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</si>
  <si>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</si>
  <si>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</si>
  <si>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</si>
  <si>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</si>
  <si>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</si>
  <si>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</si>
  <si>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</si>
  <si>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</si>
  <si>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</si>
  <si>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</si>
  <si>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</si>
  <si>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</si>
  <si>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</si>
  <si>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</si>
  <si>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</si>
  <si>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</si>
  <si>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</si>
  <si>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</si>
  <si>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</si>
  <si>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</si>
  <si>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</si>
  <si>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</si>
  <si>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</si>
  <si>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</si>
  <si>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</si>
  <si>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</si>
  <si>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</si>
  <si>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</si>
  <si>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</si>
  <si>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</si>
  <si>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</si>
  <si>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</si>
  <si>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</si>
  <si>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</si>
  <si>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</si>
  <si>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</si>
  <si>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</si>
  <si>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</si>
  <si>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</si>
  <si>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</si>
  <si>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</si>
  <si>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</si>
  <si>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</si>
  <si>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</si>
  <si>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</si>
  <si>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</si>
  <si>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</si>
  <si>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</si>
  <si>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</si>
  <si>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</si>
  <si>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</si>
  <si>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</si>
  <si>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</si>
  <si>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</si>
  <si>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</si>
  <si>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</si>
  <si>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</si>
  <si>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</si>
  <si>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</si>
  <si>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</si>
  <si>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</si>
  <si>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</si>
  <si>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</si>
  <si>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</si>
  <si>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</si>
  <si>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</si>
  <si>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</si>
  <si>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</si>
  <si>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</si>
  <si>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</si>
  <si>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</si>
  <si>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</si>
  <si>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</si>
  <si>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</si>
  <si>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</si>
  <si>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</si>
  <si>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</si>
  <si>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</si>
  <si>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</si>
  <si>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</si>
  <si>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</si>
  <si>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</si>
  <si>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</si>
  <si>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</si>
  <si>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</si>
  <si>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</si>
  <si>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</si>
  <si>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</si>
  <si>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</si>
  <si>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</si>
  <si>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</si>
  <si>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</si>
  <si>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</si>
  <si>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</si>
  <si>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</si>
  <si>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</si>
  <si>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</si>
  <si>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</si>
  <si>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</si>
  <si>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</si>
  <si>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</si>
  <si>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</si>
  <si>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</si>
  <si>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</si>
  <si>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</si>
  <si>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</si>
  <si>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</si>
  <si>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</si>
  <si>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</si>
  <si>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</si>
  <si>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</si>
  <si>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</si>
  <si>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</si>
  <si>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</si>
  <si>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</si>
  <si>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</si>
  <si>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</si>
  <si>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</si>
  <si>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</si>
  <si>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</si>
  <si>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</si>
  <si>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</si>
  <si>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</si>
  <si>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</si>
  <si>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</si>
  <si>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</si>
  <si>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</si>
  <si>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</si>
  <si>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</si>
  <si>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</si>
  <si>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</si>
  <si>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</si>
  <si>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</si>
  <si>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</si>
  <si>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</si>
  <si>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</si>
  <si>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</si>
  <si>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</si>
  <si>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</si>
  <si>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</si>
  <si>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</si>
  <si>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</si>
  <si>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</si>
  <si>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</si>
  <si>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</si>
  <si>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</si>
  <si>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</si>
  <si>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</si>
  <si>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</si>
  <si>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</si>
  <si>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</si>
  <si>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</si>
  <si>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</si>
  <si>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</si>
  <si>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</si>
  <si>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</si>
  <si>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</si>
  <si>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</si>
  <si>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</si>
  <si>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</si>
  <si>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</si>
  <si>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</si>
  <si>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</si>
  <si>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</si>
  <si>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</si>
  <si>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</si>
  <si>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</si>
  <si>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</si>
  <si>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</si>
  <si>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</si>
  <si>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</si>
  <si>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</si>
  <si>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</si>
  <si>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</si>
  <si>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</si>
  <si>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</si>
  <si>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</si>
  <si>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</si>
  <si>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</si>
  <si>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</si>
  <si>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</si>
  <si>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</si>
  <si>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</si>
  <si>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</si>
  <si>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</si>
  <si>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</si>
  <si>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</si>
  <si>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</si>
  <si>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</si>
  <si>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</si>
  <si>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</si>
  <si>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</si>
  <si>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</si>
  <si>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</si>
  <si>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</si>
  <si>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</si>
  <si>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</si>
  <si>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</si>
  <si>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</si>
  <si>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</si>
  <si>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</si>
  <si>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</si>
  <si>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</si>
  <si>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</si>
  <si>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</si>
  <si>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</si>
  <si>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</si>
  <si>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</si>
  <si>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</si>
  <si>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</si>
  <si>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</si>
  <si>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</si>
  <si>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</si>
  <si>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</si>
  <si>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</si>
  <si>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</si>
  <si>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</si>
  <si>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</si>
  <si>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</si>
  <si>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</si>
  <si>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</si>
  <si>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</si>
  <si>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</si>
  <si>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</si>
  <si>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</si>
  <si>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</si>
  <si>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</si>
  <si>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</si>
  <si>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</si>
  <si>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</si>
  <si>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</si>
  <si>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</si>
  <si>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</si>
  <si>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</si>
  <si>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</si>
  <si>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</si>
  <si>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</si>
  <si>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</si>
  <si>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</si>
  <si>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</si>
  <si>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</si>
  <si>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</si>
  <si>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</si>
  <si>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</si>
  <si>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</si>
  <si>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</si>
  <si>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</si>
  <si>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</si>
  <si>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</si>
  <si>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</si>
  <si>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</si>
  <si>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</si>
  <si>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</si>
  <si>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</si>
  <si>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</si>
  <si>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</si>
  <si>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</si>
  <si>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</si>
  <si>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</si>
  <si>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</si>
  <si>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</si>
  <si>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</si>
  <si>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</si>
  <si>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</si>
  <si>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</si>
  <si>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</si>
  <si>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</si>
  <si>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</si>
  <si>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</si>
  <si>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</si>
  <si>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</si>
  <si>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</si>
  <si>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</si>
  <si>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</si>
  <si>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</si>
  <si>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</si>
  <si>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</si>
  <si>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</si>
  <si>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</si>
  <si>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</si>
  <si>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</si>
  <si>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</si>
  <si>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</si>
  <si>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</si>
  <si>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</si>
  <si>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</si>
  <si>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</si>
  <si>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</si>
  <si>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</si>
  <si>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</si>
  <si>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</si>
  <si>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</si>
  <si>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</si>
  <si>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</si>
  <si>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</si>
  <si>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</si>
  <si>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</si>
  <si>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</si>
  <si>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</si>
  <si>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</si>
  <si>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</si>
  <si>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</si>
  <si>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</si>
  <si>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</si>
  <si>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</si>
  <si>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</si>
  <si>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</si>
  <si>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</si>
  <si>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</si>
  <si>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</si>
  <si>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</si>
  <si>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</si>
  <si>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</si>
  <si>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</si>
  <si>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</si>
  <si>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</si>
  <si>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</si>
  <si>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</si>
  <si>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</si>
  <si>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</si>
  <si>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</si>
  <si>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</si>
  <si>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</si>
  <si>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</si>
  <si>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</si>
  <si>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</si>
  <si>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</si>
  <si>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</si>
  <si>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</si>
  <si>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</si>
  <si>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</si>
  <si>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</si>
  <si>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</si>
  <si>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</si>
  <si>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</si>
  <si>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</si>
  <si>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</si>
  <si>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</si>
  <si>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</si>
  <si>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</si>
  <si>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</si>
  <si>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</si>
  <si>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</si>
  <si>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</si>
  <si>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</si>
  <si>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</si>
  <si>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</si>
  <si>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</si>
  <si>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</si>
  <si>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</si>
  <si>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</si>
  <si>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</si>
  <si>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</si>
  <si>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</si>
  <si>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</si>
  <si>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</si>
  <si>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</si>
  <si>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</si>
  <si>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</si>
  <si>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</si>
  <si>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</si>
  <si>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</si>
  <si>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</si>
  <si>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</si>
  <si>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</si>
  <si>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</si>
  <si>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</si>
  <si>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</si>
  <si>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</si>
  <si>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</si>
  <si>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</si>
  <si>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</si>
  <si>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</si>
  <si>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</si>
  <si>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</si>
  <si>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</si>
  <si>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</si>
  <si>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</si>
  <si>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</si>
  <si>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</si>
  <si>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</si>
  <si>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</si>
  <si>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</si>
  <si>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</si>
  <si>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</si>
  <si>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</si>
  <si>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</si>
  <si>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</si>
  <si>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</si>
  <si>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</si>
  <si>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</si>
  <si>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</si>
  <si>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</si>
  <si>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</si>
  <si>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</si>
  <si>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</si>
  <si>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</si>
  <si>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</si>
  <si>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</si>
  <si>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</si>
  <si>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</si>
  <si>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</si>
  <si>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</si>
  <si>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</si>
  <si>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</si>
  <si>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</si>
  <si>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</si>
  <si>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</si>
  <si>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</si>
  <si>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</si>
  <si>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</si>
  <si>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</si>
  <si>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</si>
  <si>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</si>
  <si>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</si>
  <si>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</si>
  <si>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</si>
  <si>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</si>
  <si>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</si>
  <si>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</si>
  <si>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</si>
  <si>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</si>
  <si>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</si>
  <si>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</si>
  <si>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</si>
  <si>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</si>
  <si>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</si>
  <si>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</si>
  <si>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</si>
  <si>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</si>
  <si>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</si>
  <si>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</si>
  <si>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</si>
  <si>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</si>
  <si>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</si>
  <si>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</si>
  <si>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</si>
  <si>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</si>
  <si>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</si>
  <si>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</si>
  <si>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</si>
  <si>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</si>
  <si>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</si>
  <si>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</si>
  <si>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</si>
  <si>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</si>
  <si>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</si>
  <si>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</si>
  <si>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</si>
  <si>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</si>
  <si>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</si>
  <si>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</si>
  <si>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</si>
  <si>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</si>
  <si>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</si>
  <si>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</si>
  <si>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</si>
  <si>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</si>
  <si>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</si>
  <si>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</si>
  <si>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</si>
  <si>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</si>
  <si>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</si>
  <si>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</si>
  <si>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</si>
  <si>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</si>
  <si>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</si>
  <si>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</si>
  <si>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</si>
  <si>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</si>
  <si>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</si>
  <si>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</si>
  <si>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</si>
  <si>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</si>
  <si>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</si>
  <si>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</si>
  <si>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</si>
  <si>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</si>
  <si>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</si>
  <si>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</si>
  <si>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</si>
  <si>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</si>
  <si>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</si>
  <si>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</si>
  <si>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</si>
  <si>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</si>
  <si>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</si>
  <si>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</si>
  <si>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</si>
  <si>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</si>
  <si>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</si>
  <si>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</si>
  <si>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</si>
  <si>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</si>
  <si>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</si>
  <si>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</si>
  <si>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</si>
  <si>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</si>
  <si>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</si>
  <si>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</si>
  <si>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</si>
  <si>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</si>
  <si>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</si>
  <si>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</si>
  <si>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</si>
  <si>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</si>
  <si>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</si>
  <si>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</si>
  <si>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</si>
  <si>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</si>
  <si>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</si>
  <si>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</si>
  <si>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</si>
  <si>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</si>
  <si>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</si>
  <si>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</si>
  <si>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</si>
  <si>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</si>
  <si>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</si>
  <si>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</si>
  <si>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</si>
  <si>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</si>
  <si>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</si>
  <si>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</si>
  <si>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</si>
  <si>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</si>
  <si>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</si>
  <si>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</si>
  <si>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</si>
  <si>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</si>
  <si>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</si>
  <si>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</si>
  <si>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</si>
  <si>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</si>
  <si>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</si>
  <si>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</si>
  <si>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</si>
  <si>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</si>
  <si>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</si>
  <si>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</si>
  <si>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</si>
  <si>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</si>
  <si>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</si>
  <si>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</si>
  <si>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</si>
  <si>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</si>
  <si>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</si>
  <si>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</si>
  <si>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</si>
  <si>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</si>
  <si>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</si>
  <si>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</si>
  <si>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</si>
  <si>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</si>
  <si>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</si>
  <si>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</si>
  <si>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</si>
  <si>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</si>
  <si>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</si>
  <si>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</si>
  <si>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</si>
  <si>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</si>
  <si>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</si>
  <si>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</si>
  <si>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</si>
  <si>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</si>
  <si>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</si>
  <si>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</si>
  <si>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</si>
  <si>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</si>
  <si>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</si>
  <si>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</si>
  <si>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</si>
  <si>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</si>
  <si>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</si>
  <si>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</si>
  <si>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</si>
  <si>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</si>
  <si>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</si>
  <si>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</si>
  <si>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</si>
  <si>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</si>
  <si>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</si>
  <si>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</si>
  <si>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</si>
  <si>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</si>
  <si>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</si>
  <si>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</si>
  <si>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</si>
  <si>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</si>
  <si>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</si>
  <si>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</si>
  <si>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</si>
  <si>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</si>
  <si>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</si>
  <si>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</si>
  <si>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</si>
  <si>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</si>
  <si>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</si>
  <si>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</si>
  <si>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</si>
  <si>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</si>
  <si>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</si>
  <si>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</si>
  <si>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</si>
  <si>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</si>
  <si>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</si>
  <si>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</si>
  <si>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</si>
  <si>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</si>
  <si>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</si>
  <si>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</si>
  <si>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</si>
  <si>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</si>
  <si>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</si>
  <si>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</si>
  <si>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</si>
  <si>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</si>
  <si>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</si>
  <si>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</si>
  <si>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</si>
  <si>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</si>
  <si>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</si>
  <si>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</si>
  <si>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</si>
  <si>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</si>
  <si>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</si>
  <si>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</si>
  <si>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</si>
  <si>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</si>
  <si>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</si>
  <si>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</si>
  <si>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</si>
  <si>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</si>
  <si>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</si>
  <si>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</si>
  <si>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</si>
  <si>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</si>
  <si>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</si>
  <si>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</si>
  <si>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</si>
  <si>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</si>
  <si>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</si>
  <si>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</si>
  <si>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</si>
  <si>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</si>
  <si>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</si>
  <si>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</si>
  <si>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</si>
  <si>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</si>
  <si>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</si>
  <si>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</si>
  <si>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</si>
  <si>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</si>
  <si>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</si>
  <si>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</si>
  <si>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</si>
  <si>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</si>
  <si>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</si>
  <si>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</si>
  <si>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</si>
  <si>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</si>
  <si>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</si>
  <si>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</si>
  <si>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</si>
  <si>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</si>
  <si>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</si>
  <si>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</si>
  <si>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</si>
  <si>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</si>
  <si>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</si>
  <si>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</si>
  <si>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</si>
  <si>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</si>
  <si>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</si>
  <si>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</si>
  <si>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</si>
  <si>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</si>
  <si>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</si>
  <si>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</si>
  <si>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</si>
  <si>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</si>
  <si>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</si>
  <si>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</si>
  <si>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</si>
  <si>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</si>
  <si>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</si>
  <si>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</si>
  <si>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</si>
  <si>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</si>
  <si>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</si>
  <si>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</si>
  <si>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</si>
  <si>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</si>
  <si>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</si>
  <si>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</si>
  <si>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</si>
  <si>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</si>
  <si>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</si>
  <si>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</si>
  <si>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</si>
  <si>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</si>
  <si>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</si>
  <si>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</si>
  <si>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</si>
  <si>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</si>
  <si>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</si>
  <si>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</si>
  <si>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</si>
  <si>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</si>
  <si>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</si>
  <si>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</si>
  <si>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</si>
  <si>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</si>
  <si>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</si>
  <si>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</si>
  <si>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</si>
  <si>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</si>
  <si>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</si>
  <si>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</si>
  <si>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</si>
  <si>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</si>
  <si>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</si>
  <si>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</si>
  <si>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</si>
  <si>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</si>
  <si>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</si>
  <si>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</si>
  <si>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</si>
  <si>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</si>
  <si>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</si>
  <si>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</si>
  <si>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</si>
  <si>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</si>
  <si>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</si>
  <si>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</si>
  <si>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</si>
  <si>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</si>
  <si>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</si>
  <si>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</si>
  <si>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</si>
  <si>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</si>
  <si>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</si>
  <si>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</si>
  <si>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</si>
  <si>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</si>
  <si>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</si>
  <si>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</si>
  <si>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</si>
  <si>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</si>
  <si>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</si>
  <si>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</si>
  <si>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</si>
  <si>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</si>
  <si>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</si>
  <si>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</si>
  <si>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</si>
  <si>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</si>
  <si>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</si>
  <si>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</si>
  <si>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</si>
  <si>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</si>
  <si>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</si>
  <si>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</si>
  <si>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</si>
  <si>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</si>
  <si>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</si>
  <si>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</si>
  <si>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</si>
  <si>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</si>
  <si>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</si>
  <si>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</si>
  <si>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</si>
  <si>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</si>
  <si>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</si>
  <si>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</si>
  <si>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</si>
  <si>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</si>
  <si>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</si>
  <si>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</si>
  <si>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</si>
  <si>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</si>
  <si>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</si>
  <si>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</si>
  <si>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</si>
  <si>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</si>
  <si>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</si>
  <si>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</si>
  <si>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</si>
  <si>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</si>
  <si>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</si>
  <si>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</si>
  <si>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</si>
  <si>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</si>
  <si>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</si>
  <si>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</si>
  <si>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</si>
  <si>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</si>
  <si>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</si>
  <si>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</si>
  <si>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</si>
  <si>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</si>
  <si>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</si>
  <si>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</si>
  <si>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</si>
  <si>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</si>
  <si>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</si>
  <si>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</si>
  <si>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</si>
  <si>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</si>
  <si>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</si>
  <si>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</si>
  <si>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</si>
  <si>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</si>
  <si>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</si>
  <si>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</si>
  <si>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</si>
  <si>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</si>
  <si>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</si>
  <si>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</si>
  <si>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</si>
  <si>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</si>
  <si>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</si>
  <si>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</si>
  <si>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</si>
  <si>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</si>
  <si>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</si>
  <si>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</si>
  <si>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</si>
  <si>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</si>
  <si>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</si>
  <si>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</si>
  <si>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</si>
  <si>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</si>
  <si>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</si>
  <si>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</si>
  <si>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</si>
  <si>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</si>
  <si>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</si>
  <si>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</si>
  <si>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</si>
  <si>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</si>
  <si>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</si>
  <si>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</si>
  <si>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</si>
  <si>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</si>
  <si>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</si>
  <si>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</si>
  <si>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</si>
  <si>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</si>
  <si>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</si>
  <si>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</si>
  <si>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</si>
  <si>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</si>
  <si>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</si>
  <si>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</si>
  <si>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</si>
  <si>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</si>
  <si>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</si>
  <si>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</si>
  <si>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</si>
  <si>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</si>
  <si>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</si>
  <si>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</si>
  <si>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</si>
  <si>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</si>
  <si>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</si>
  <si>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</si>
  <si>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</si>
  <si>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</si>
  <si>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</si>
  <si>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</si>
  <si>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</si>
  <si>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</si>
  <si>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</si>
  <si>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</si>
  <si>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</si>
  <si>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</si>
  <si>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</si>
  <si>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</si>
  <si>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</si>
  <si>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</si>
  <si>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</si>
  <si>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</si>
  <si>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</si>
  <si>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</si>
  <si>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</si>
  <si>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</si>
  <si>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</si>
  <si>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</si>
  <si>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</si>
  <si>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</si>
  <si>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</si>
  <si>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</si>
  <si>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</si>
  <si>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</si>
  <si>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</si>
  <si>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</si>
  <si>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</si>
  <si>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</si>
  <si>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</si>
  <si>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</si>
  <si>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</si>
  <si>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</si>
  <si>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</si>
  <si>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</si>
  <si>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</si>
  <si>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</si>
  <si>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</si>
  <si>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</si>
  <si>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</si>
  <si>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</si>
  <si>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</si>
  <si>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</si>
  <si>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</si>
  <si>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</si>
  <si>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</si>
  <si>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</si>
  <si>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</si>
  <si>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</si>
  <si>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</si>
  <si>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</si>
  <si>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</si>
  <si>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</si>
  <si>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</si>
  <si>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</si>
  <si>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</si>
  <si>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</si>
  <si>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</si>
  <si>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</si>
  <si>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</si>
  <si>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</si>
  <si>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</si>
  <si>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</si>
  <si>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</si>
  <si>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</si>
  <si>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</si>
  <si>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</si>
  <si>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</si>
  <si>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</si>
  <si>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</si>
  <si>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</si>
  <si>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</si>
  <si>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</si>
  <si>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</si>
  <si>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</si>
  <si>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</si>
  <si>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</si>
  <si>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</si>
  <si>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</si>
  <si>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</si>
  <si>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</si>
  <si>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</si>
  <si>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</si>
  <si>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</si>
  <si>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</si>
  <si>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</si>
  <si>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</si>
  <si>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</si>
  <si>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</si>
  <si>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</si>
  <si>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</si>
  <si>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</si>
  <si>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</si>
  <si>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</si>
  <si>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</si>
  <si>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</si>
  <si>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</si>
  <si>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</si>
  <si>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</si>
  <si>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</si>
  <si>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</si>
  <si>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</si>
  <si>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</si>
  <si>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</si>
  <si>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</si>
  <si>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</si>
  <si>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</si>
  <si>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</si>
  <si>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</si>
  <si>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</si>
  <si>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</si>
  <si>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</si>
  <si>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</si>
  <si>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</si>
  <si>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</si>
  <si>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</si>
  <si>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</si>
  <si>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</si>
  <si>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</si>
  <si>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</si>
  <si>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</si>
  <si>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</si>
  <si>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</si>
  <si>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</si>
  <si>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</si>
  <si>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</si>
  <si>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</si>
  <si>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</si>
  <si>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</si>
  <si>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</si>
  <si>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</si>
  <si>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</si>
  <si>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</si>
  <si>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</si>
  <si>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</si>
  <si>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</si>
  <si>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</si>
  <si>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</si>
  <si>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</si>
  <si>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</si>
  <si>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</si>
  <si>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</si>
  <si>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</si>
  <si>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</si>
  <si>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</si>
  <si>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</si>
  <si>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</si>
  <si>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</si>
  <si>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</si>
  <si>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</si>
  <si>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</si>
  <si>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</si>
  <si>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</si>
  <si>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</si>
  <si>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</si>
  <si>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</si>
  <si>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</si>
  <si>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</si>
  <si>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</si>
  <si>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</si>
  <si>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</si>
  <si>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</si>
  <si>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</si>
  <si>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</si>
  <si>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</si>
  <si>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</si>
  <si>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</si>
  <si>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</si>
  <si>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</si>
  <si>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</si>
  <si>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</si>
  <si>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</si>
  <si>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</si>
  <si>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</si>
  <si>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</si>
  <si>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</si>
  <si>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</si>
  <si>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</si>
  <si>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</si>
  <si>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</si>
  <si>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</si>
  <si>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</si>
  <si>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</si>
  <si>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</si>
  <si>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</si>
  <si>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</si>
  <si>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</si>
  <si>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</si>
  <si>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</si>
  <si>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</si>
  <si>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</si>
  <si>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</si>
  <si>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</si>
  <si>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</si>
  <si>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</si>
  <si>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</si>
  <si>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</si>
  <si>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</si>
  <si>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</si>
  <si>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</si>
  <si>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</si>
  <si>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</si>
  <si>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</si>
  <si>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</si>
  <si>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</si>
  <si>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</si>
  <si>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</si>
  <si>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</si>
  <si>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</si>
  <si>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</si>
  <si>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</si>
  <si>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</si>
  <si>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</si>
  <si>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</si>
  <si>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</si>
  <si>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</si>
  <si>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</si>
  <si>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</si>
  <si>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</si>
  <si>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</si>
  <si>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</si>
  <si>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</si>
  <si>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</si>
  <si>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</si>
  <si>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</si>
  <si>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</si>
  <si>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</si>
  <si>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</si>
  <si>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</si>
  <si>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</si>
  <si>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</si>
  <si>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</si>
  <si>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</si>
  <si>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</si>
  <si>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</si>
  <si>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</si>
  <si>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</si>
  <si>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</si>
  <si>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</si>
  <si>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</si>
  <si>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</si>
  <si>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</si>
  <si>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</si>
  <si>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</si>
  <si>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</si>
  <si>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</si>
  <si>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</si>
  <si>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</si>
  <si>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</si>
  <si>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</si>
  <si>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</si>
  <si>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</si>
  <si>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</si>
  <si>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</si>
  <si>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</si>
  <si>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</si>
  <si>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</si>
  <si>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</si>
  <si>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</si>
  <si>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</si>
  <si>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</si>
  <si>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</si>
  <si>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</si>
  <si>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</si>
  <si>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</si>
  <si>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</si>
  <si>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</si>
  <si>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</si>
  <si>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</si>
  <si>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</si>
  <si>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</si>
  <si>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</si>
  <si>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</si>
  <si>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</si>
  <si>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</si>
  <si>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</si>
  <si>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</si>
  <si>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</si>
  <si>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</si>
  <si>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</si>
  <si>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</si>
  <si>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</si>
  <si>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</si>
  <si>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</si>
  <si>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</si>
  <si>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</si>
  <si>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</si>
  <si>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</si>
  <si>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</si>
  <si>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</si>
  <si>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</si>
  <si>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</si>
  <si>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</si>
  <si>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</si>
  <si>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</si>
  <si>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</si>
  <si>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</si>
  <si>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</si>
  <si>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</si>
  <si>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</si>
  <si>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</si>
  <si>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</si>
  <si>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</si>
  <si>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</si>
  <si>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</si>
  <si>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</si>
  <si>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</si>
  <si>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</si>
  <si>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</si>
  <si>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</si>
  <si>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</si>
  <si>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</si>
  <si>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</si>
  <si>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</si>
  <si>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</si>
  <si>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</si>
  <si>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</si>
  <si>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</si>
  <si>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</si>
  <si>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</si>
  <si>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</si>
  <si>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</si>
  <si>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</si>
  <si>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</si>
  <si>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</si>
  <si>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</si>
  <si>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</si>
  <si>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</si>
  <si>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</si>
  <si>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</si>
  <si>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</si>
  <si>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</si>
  <si>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</si>
  <si>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</si>
  <si>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</si>
  <si>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</si>
  <si>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</si>
  <si>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</si>
  <si>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</si>
  <si>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</si>
  <si>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</si>
  <si>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</si>
  <si>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</si>
  <si>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</si>
  <si>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</si>
  <si>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</si>
  <si>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</si>
  <si>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</si>
  <si>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</si>
  <si>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</si>
  <si>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</si>
  <si>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</si>
  <si>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</si>
  <si>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</si>
  <si>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</si>
  <si>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</si>
  <si>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</si>
  <si>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</si>
  <si>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</si>
  <si>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</si>
  <si>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</si>
  <si>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</si>
  <si>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</si>
  <si>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</si>
  <si>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</si>
  <si>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</si>
  <si>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</si>
  <si>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</si>
  <si>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</si>
  <si>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</si>
  <si>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</si>
  <si>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</si>
  <si>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</si>
  <si>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</si>
  <si>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</si>
  <si>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</si>
  <si>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</si>
  <si>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</si>
  <si>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</si>
  <si>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</si>
  <si>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</si>
  <si>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</si>
  <si>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</si>
  <si>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</si>
  <si>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</si>
  <si>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</si>
  <si>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</si>
  <si>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</si>
  <si>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</si>
  <si>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</si>
  <si>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</si>
  <si>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</si>
  <si>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</si>
  <si>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</si>
  <si>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</si>
  <si>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</si>
  <si>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</si>
  <si>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</si>
  <si>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</si>
  <si>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</si>
  <si>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</si>
  <si>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</si>
  <si>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</si>
  <si>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</si>
  <si>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</si>
  <si>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</si>
  <si>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</si>
  <si>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</si>
  <si>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</si>
  <si>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</si>
  <si>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</si>
  <si>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</si>
  <si>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</si>
  <si>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</si>
  <si>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</si>
  <si>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</si>
  <si>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</si>
  <si>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</si>
  <si>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</si>
  <si>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</si>
  <si>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</si>
  <si>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</si>
  <si>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</si>
  <si>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</si>
  <si>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</si>
  <si>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</si>
  <si>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</si>
  <si>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</si>
  <si>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</si>
  <si>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</si>
  <si>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</si>
  <si>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</si>
  <si>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</si>
  <si>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</si>
  <si>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</si>
  <si>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</si>
  <si>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</si>
  <si>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</si>
  <si>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</si>
  <si>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</si>
  <si>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</si>
  <si>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</si>
  <si>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</si>
  <si>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</si>
  <si>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</si>
  <si>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</si>
  <si>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</si>
  <si>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</si>
  <si>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</si>
  <si>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</si>
  <si>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</si>
  <si>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</si>
  <si>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</si>
  <si>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</si>
  <si>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</si>
  <si>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</si>
  <si>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</si>
  <si>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</si>
  <si>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</si>
  <si>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</si>
  <si>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</si>
  <si>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</si>
  <si>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</si>
  <si>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</si>
  <si>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</si>
  <si>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</si>
  <si>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</si>
  <si>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</si>
  <si>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</si>
  <si>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</si>
  <si>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</si>
  <si>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</si>
  <si>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</si>
  <si>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</si>
  <si>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</si>
  <si>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</si>
  <si>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</si>
  <si>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</si>
  <si>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</si>
  <si>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</si>
  <si>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</si>
  <si>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</si>
  <si>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</si>
  <si>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</si>
  <si>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</si>
  <si>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</si>
  <si>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</si>
  <si>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</si>
  <si>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</si>
  <si>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</si>
  <si>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</si>
  <si>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</si>
  <si>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</si>
  <si>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</si>
  <si>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</si>
  <si>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</si>
  <si>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</si>
  <si>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</si>
  <si>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</si>
  <si>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</si>
  <si>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</si>
  <si>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</si>
  <si>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</si>
  <si>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</si>
  <si>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</si>
  <si>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</si>
  <si>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</si>
  <si>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</si>
  <si>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</si>
  <si>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</si>
  <si>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</si>
  <si>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</si>
  <si>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</si>
  <si>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</si>
  <si>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</si>
  <si>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</si>
  <si>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</si>
  <si>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</si>
  <si>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</si>
  <si>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</si>
  <si>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</si>
  <si>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</si>
  <si>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</si>
  <si>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</si>
  <si>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</si>
  <si>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</si>
  <si>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</si>
  <si>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</si>
  <si>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</si>
  <si>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</si>
  <si>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</si>
  <si>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</si>
  <si>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</si>
  <si>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</si>
  <si>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</si>
  <si>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</si>
  <si>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</si>
  <si>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</si>
  <si>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</si>
  <si>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</si>
  <si>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</si>
  <si>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</si>
  <si>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</si>
  <si>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</si>
  <si>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</si>
  <si>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</si>
  <si>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</si>
  <si>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</si>
  <si>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</si>
  <si>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</si>
  <si>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</si>
  <si>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</si>
  <si>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</si>
  <si>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</si>
  <si>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</si>
  <si>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</si>
  <si>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</si>
  <si>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</si>
  <si>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</si>
  <si>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</si>
  <si>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</si>
  <si>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</si>
  <si>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</si>
  <si>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</si>
  <si>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</si>
  <si>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</si>
  <si>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</si>
  <si>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</si>
  <si>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</si>
  <si>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</si>
  <si>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</si>
  <si>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</si>
  <si>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</si>
  <si>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</si>
  <si>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</si>
  <si>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</si>
  <si>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</si>
  <si>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</si>
  <si>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</si>
  <si>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</si>
  <si>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</si>
  <si>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</si>
  <si>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</si>
  <si>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</si>
  <si>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</si>
  <si>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</si>
  <si>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</si>
  <si>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</si>
  <si>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</si>
  <si>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</si>
  <si>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</si>
  <si>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</si>
  <si>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</si>
  <si>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</si>
  <si>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</si>
  <si>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</si>
  <si>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</si>
  <si>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</si>
  <si>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</si>
  <si>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</si>
  <si>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</si>
  <si>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</si>
  <si>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</si>
  <si>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</si>
  <si>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</si>
  <si>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</si>
  <si>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</si>
  <si>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</si>
  <si>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</si>
  <si>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</si>
  <si>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</si>
  <si>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</si>
  <si>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</si>
  <si>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</si>
  <si>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</si>
  <si>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</si>
  <si>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</si>
  <si>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</si>
  <si>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</si>
  <si>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</si>
  <si>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</si>
  <si>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</si>
  <si>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</si>
  <si>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</si>
  <si>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</si>
  <si>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</si>
  <si>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</si>
  <si>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</si>
  <si>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</si>
  <si>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</si>
  <si>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</si>
  <si>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</si>
  <si>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</si>
  <si>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</si>
  <si>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</si>
  <si>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</si>
  <si>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</si>
  <si>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</si>
  <si>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</si>
  <si>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</si>
  <si>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</si>
  <si>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</si>
  <si>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</si>
  <si>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</si>
  <si>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</si>
  <si>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</si>
  <si>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</si>
  <si>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</si>
  <si>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</si>
  <si>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</si>
  <si>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</si>
  <si>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</si>
  <si>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</si>
  <si>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</si>
  <si>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</si>
  <si>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</si>
  <si>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</si>
  <si>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</si>
  <si>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</si>
  <si>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</si>
  <si>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</si>
  <si>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</si>
  <si>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</si>
  <si>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</si>
  <si>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</si>
  <si>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</si>
  <si>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</si>
  <si>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</si>
  <si>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</si>
  <si>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</si>
  <si>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</si>
  <si>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</si>
  <si>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</si>
  <si>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</si>
  <si>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</si>
  <si>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</si>
  <si>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</si>
  <si>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</si>
  <si>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</si>
  <si>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</si>
  <si>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</si>
  <si>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</si>
  <si>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</si>
  <si>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</si>
  <si>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</si>
  <si>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</si>
  <si>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</si>
  <si>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</si>
  <si>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</si>
  <si>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</si>
  <si>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</si>
  <si>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</si>
  <si>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</si>
  <si>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</si>
  <si>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</si>
  <si>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</si>
  <si>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</si>
  <si>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</si>
  <si>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</si>
  <si>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</si>
  <si>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</si>
  <si>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</si>
  <si>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</si>
  <si>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</si>
  <si>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</si>
  <si>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</si>
  <si>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</si>
  <si>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</si>
  <si>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</si>
  <si>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</si>
  <si>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</si>
  <si>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</si>
  <si>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</si>
  <si>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</si>
  <si>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</si>
  <si>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</si>
  <si>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</si>
  <si>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</si>
  <si>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</si>
  <si>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</si>
  <si>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</si>
  <si>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</si>
  <si>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</si>
  <si>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</si>
  <si>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</si>
  <si>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</si>
  <si>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</si>
  <si>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</si>
  <si>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</si>
  <si>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</si>
  <si>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</si>
  <si>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</si>
  <si>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</si>
  <si>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</si>
  <si>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</si>
  <si>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</si>
  <si>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</si>
  <si>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</si>
  <si>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</si>
  <si>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</si>
  <si>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</si>
  <si>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</si>
  <si>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</si>
  <si>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</si>
  <si>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</si>
  <si>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</si>
  <si>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</si>
  <si>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</si>
  <si>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</si>
  <si>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</si>
  <si>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</si>
  <si>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</si>
  <si>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</si>
  <si>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</si>
  <si>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</si>
  <si>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</si>
  <si>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</si>
  <si>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</si>
  <si>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</si>
  <si>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</si>
  <si>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</si>
  <si>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</si>
  <si>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</si>
  <si>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</si>
  <si>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</si>
  <si>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</si>
  <si>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</si>
  <si>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</si>
  <si>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</si>
  <si>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</si>
  <si>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</si>
  <si>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</si>
  <si>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</si>
  <si>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</si>
  <si>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</si>
  <si>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</si>
  <si>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</si>
  <si>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</si>
  <si>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</si>
  <si>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</si>
  <si>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</si>
  <si>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</si>
  <si>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</si>
  <si>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</si>
  <si>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</si>
  <si>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</si>
  <si>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</si>
  <si>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</si>
  <si>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</si>
  <si>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</si>
  <si>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</si>
  <si>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</si>
  <si>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</si>
  <si>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</si>
  <si>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</si>
  <si>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</si>
  <si>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</si>
  <si>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</si>
  <si>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</si>
  <si>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</si>
  <si>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</si>
  <si>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</si>
  <si>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</si>
  <si>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</si>
  <si>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</si>
  <si>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</si>
  <si>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</si>
  <si>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</si>
  <si>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</si>
  <si>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</si>
  <si>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</si>
  <si>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</si>
  <si>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</si>
  <si>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</si>
  <si>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</si>
  <si>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</si>
  <si>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</si>
  <si>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</si>
  <si>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</si>
  <si>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</si>
  <si>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</si>
  <si>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</si>
  <si>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</si>
  <si>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</si>
  <si>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</si>
  <si>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</si>
  <si>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</si>
  <si>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</si>
  <si>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</si>
  <si>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</si>
  <si>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</si>
  <si>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</si>
  <si>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</si>
  <si>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</si>
  <si>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</si>
  <si>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</si>
  <si>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</si>
  <si>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</si>
  <si>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</si>
  <si>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</si>
  <si>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</si>
  <si>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</si>
  <si>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</si>
  <si>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</si>
  <si>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</si>
  <si>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</si>
  <si>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</si>
  <si>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</si>
  <si>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</si>
  <si>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</si>
  <si>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</si>
  <si>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</si>
  <si>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</si>
  <si>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</si>
  <si>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</si>
  <si>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</si>
  <si>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</si>
  <si>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</si>
  <si>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</si>
  <si>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</si>
  <si>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</si>
  <si>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</si>
  <si>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</si>
  <si>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</si>
  <si>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</si>
  <si>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</si>
  <si>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</si>
  <si>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</si>
  <si>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</si>
  <si>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</si>
  <si>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</si>
  <si>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</si>
  <si>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</si>
  <si>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</si>
  <si>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</si>
  <si>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</si>
  <si>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</si>
  <si>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</si>
  <si>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</si>
  <si>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</si>
  <si>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</si>
  <si>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</si>
  <si>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</si>
  <si>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</si>
  <si>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</si>
  <si>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</si>
  <si>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</si>
  <si>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</si>
  <si>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</si>
  <si>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</si>
  <si>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</si>
  <si>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</si>
  <si>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</si>
  <si>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</si>
  <si>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</si>
  <si>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</si>
  <si>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</si>
  <si>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</si>
  <si>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</si>
  <si>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</si>
  <si>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</si>
  <si>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</si>
  <si>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</si>
  <si>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</si>
  <si>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</si>
  <si>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</si>
  <si>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</si>
  <si>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</si>
  <si>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</si>
  <si>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</si>
  <si>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</si>
  <si>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</si>
  <si>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</si>
  <si>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</si>
  <si>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</si>
  <si>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</si>
  <si>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</si>
  <si>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</si>
  <si>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</si>
  <si>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</si>
  <si>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</si>
  <si>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</si>
  <si>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</si>
  <si>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</si>
  <si>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</si>
  <si>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</si>
  <si>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</si>
  <si>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</si>
  <si>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</si>
  <si>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</si>
  <si>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</si>
  <si>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</si>
  <si>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</si>
  <si>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</si>
  <si>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</si>
  <si>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</si>
  <si>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</si>
  <si>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</si>
  <si>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</si>
  <si>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</si>
  <si>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</si>
  <si>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</si>
  <si>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</si>
  <si>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</si>
  <si>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</si>
  <si>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</si>
  <si>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</si>
  <si>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</si>
  <si>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</si>
  <si>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</si>
  <si>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</si>
  <si>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</si>
  <si>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</si>
  <si>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</si>
  <si>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</si>
  <si>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</si>
  <si>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</si>
  <si>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</si>
  <si>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</si>
  <si>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</si>
  <si>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</si>
  <si>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</si>
  <si>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</si>
  <si>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</si>
  <si>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</si>
  <si>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</si>
  <si>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</si>
  <si>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</si>
  <si>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</si>
  <si>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</si>
  <si>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</si>
  <si>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</si>
  <si>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</si>
  <si>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</si>
  <si>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</si>
  <si>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</si>
  <si>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</si>
  <si>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</si>
  <si>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</si>
  <si>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</si>
  <si>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</si>
  <si>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</si>
  <si>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</si>
  <si>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</si>
  <si>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</si>
  <si>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</si>
  <si>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</si>
  <si>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</si>
  <si>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</si>
  <si>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</si>
  <si>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</si>
  <si>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</si>
  <si>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</si>
  <si>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</si>
  <si>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</si>
  <si>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</si>
  <si>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</si>
  <si>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</si>
  <si>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</si>
  <si>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</si>
  <si>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</si>
  <si>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</si>
  <si>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</si>
  <si>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</si>
  <si>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</si>
  <si>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</si>
  <si>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</si>
  <si>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</si>
  <si>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</si>
  <si>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</si>
  <si>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</si>
  <si>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</si>
  <si>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</si>
  <si>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</si>
  <si>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</si>
  <si>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</si>
  <si>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</si>
  <si>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</si>
  <si>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</si>
  <si>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</si>
  <si>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</si>
  <si>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</si>
  <si>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</si>
  <si>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</si>
  <si>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</si>
  <si>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</si>
  <si>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</si>
  <si>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</si>
  <si>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</si>
  <si>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</si>
  <si>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</si>
  <si>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</si>
  <si>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</si>
  <si>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</si>
  <si>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</si>
  <si>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</si>
  <si>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</si>
  <si>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</si>
  <si>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</si>
  <si>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</si>
  <si>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</si>
  <si>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</si>
  <si>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</si>
  <si>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</si>
  <si>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</si>
  <si>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</si>
  <si>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</si>
  <si>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</si>
  <si>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</si>
  <si>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</si>
  <si>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</si>
  <si>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</si>
  <si>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</si>
  <si>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</si>
  <si>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</si>
  <si>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</si>
  <si>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</si>
  <si>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</si>
  <si>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</si>
  <si>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</si>
  <si>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</si>
  <si>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</si>
  <si>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</si>
  <si>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</si>
  <si>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</si>
  <si>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</si>
  <si>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</si>
  <si>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</si>
  <si>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</si>
  <si>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</si>
  <si>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</si>
  <si>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</si>
  <si>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</si>
  <si>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</si>
  <si>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</si>
  <si>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</si>
  <si>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</si>
  <si>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</si>
  <si>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</si>
  <si>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</si>
  <si>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</si>
  <si>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</si>
  <si>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</si>
  <si>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</si>
  <si>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</si>
  <si>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</si>
  <si>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</si>
  <si>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</si>
  <si>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</si>
  <si>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</si>
  <si>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</si>
  <si>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</si>
  <si>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</si>
  <si>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</si>
  <si>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</si>
  <si>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</si>
  <si>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</si>
  <si>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</si>
  <si>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</si>
  <si>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</si>
  <si>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</si>
  <si>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</si>
  <si>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</si>
  <si>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</si>
  <si>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</si>
  <si>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</si>
  <si>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</si>
  <si>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</si>
  <si>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</si>
  <si>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</si>
  <si>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</si>
  <si>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</si>
  <si>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</si>
  <si>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</si>
  <si>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</si>
  <si>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</si>
  <si>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</si>
  <si>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</si>
  <si>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</si>
  <si>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</si>
  <si>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</si>
  <si>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</si>
  <si>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</si>
  <si>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</si>
  <si>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</si>
  <si>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</si>
  <si>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</si>
  <si>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</si>
  <si>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</si>
  <si>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</si>
  <si>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</si>
  <si>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</si>
  <si>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</si>
  <si>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</si>
  <si>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</si>
  <si>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</si>
  <si>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</si>
  <si>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</si>
  <si>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</si>
  <si>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</si>
  <si>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</si>
  <si>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</si>
  <si>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</si>
  <si>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</si>
  <si>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</si>
  <si>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</si>
  <si>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</si>
  <si>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</si>
  <si>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</si>
  <si>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</si>
  <si>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</si>
  <si>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</si>
  <si>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</si>
  <si>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</si>
  <si>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</si>
  <si>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</si>
  <si>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</si>
  <si>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</si>
  <si>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</si>
  <si>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</si>
  <si>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</si>
  <si>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</si>
  <si>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</si>
  <si>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</si>
  <si>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</si>
  <si>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</si>
  <si>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</si>
  <si>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</si>
  <si>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</si>
  <si>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</si>
  <si>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</si>
  <si>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</si>
  <si>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</si>
  <si>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</si>
  <si>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</si>
  <si>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</si>
  <si>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</si>
  <si>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</si>
  <si>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</si>
  <si>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</si>
  <si>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</si>
  <si>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</si>
  <si>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</si>
  <si>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</si>
  <si>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</si>
  <si>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</si>
  <si>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</si>
  <si>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</si>
  <si>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</si>
  <si>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</si>
  <si>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</si>
  <si>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</si>
  <si>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</si>
  <si>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</si>
  <si>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</si>
  <si>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</si>
  <si>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</si>
  <si>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</si>
  <si>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</si>
  <si>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</si>
  <si>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</si>
  <si>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</si>
  <si>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</si>
  <si>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</si>
  <si>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</si>
  <si>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</si>
  <si>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</si>
  <si>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</si>
  <si>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</si>
  <si>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</si>
  <si>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</si>
  <si>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</si>
  <si>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</si>
  <si>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</si>
  <si>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</si>
  <si>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</si>
  <si>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</si>
  <si>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</si>
  <si>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</si>
  <si>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</si>
  <si>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</si>
  <si>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</si>
  <si>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</si>
  <si>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</si>
  <si>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</si>
  <si>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</si>
  <si>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</si>
  <si>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</si>
  <si>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</si>
  <si>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</si>
  <si>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</si>
  <si>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</si>
  <si>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</si>
  <si>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</si>
  <si>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</si>
  <si>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</si>
  <si>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</si>
  <si>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</si>
  <si>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</si>
  <si>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</si>
  <si>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</si>
  <si>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</si>
  <si>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</si>
  <si>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</si>
  <si>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</si>
  <si>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</si>
  <si>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</si>
  <si>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</si>
  <si>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</si>
  <si>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</si>
  <si>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</si>
  <si>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</si>
  <si>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</si>
  <si>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</si>
  <si>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</si>
  <si>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</si>
  <si>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</si>
  <si>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</si>
  <si>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</si>
  <si>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</si>
  <si>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</si>
  <si>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</si>
  <si>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</si>
  <si>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</si>
  <si>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</si>
  <si>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</si>
  <si>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</si>
  <si>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</si>
  <si>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</si>
  <si>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</si>
  <si>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</si>
  <si>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</si>
  <si>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</si>
  <si>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</si>
  <si>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</si>
  <si>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</si>
  <si>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</si>
  <si>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</si>
  <si>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</si>
  <si>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</si>
  <si>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</si>
  <si>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</si>
  <si>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</si>
  <si>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</si>
  <si>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</si>
  <si>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</si>
  <si>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</si>
  <si>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</si>
  <si>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</si>
  <si>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</si>
  <si>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</si>
  <si>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</si>
  <si>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</si>
  <si>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</si>
  <si>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</si>
  <si>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</si>
  <si>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</si>
  <si>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</si>
  <si>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</si>
  <si>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</si>
  <si>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</si>
  <si>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</si>
  <si>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</si>
  <si>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</si>
  <si>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</si>
  <si>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</si>
  <si>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</si>
  <si>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</si>
  <si>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</si>
  <si>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</si>
  <si>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</si>
  <si>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</si>
  <si>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</si>
  <si>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</si>
  <si>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</si>
  <si>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</si>
  <si>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</si>
  <si>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</si>
  <si>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</si>
  <si>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</si>
  <si>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</si>
  <si>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</si>
  <si>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</si>
  <si>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</si>
  <si>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</si>
  <si>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</si>
  <si>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</si>
  <si>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</si>
  <si>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</si>
  <si>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</si>
  <si>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</si>
  <si>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</si>
  <si>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</si>
  <si>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</si>
  <si>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</si>
  <si>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</si>
  <si>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</si>
  <si>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</si>
  <si>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</si>
  <si>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</si>
  <si>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</si>
  <si>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</si>
  <si>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</si>
  <si>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</si>
  <si>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</si>
  <si>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</si>
  <si>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</si>
  <si>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</si>
  <si>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</si>
  <si>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</si>
  <si>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</si>
  <si>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</si>
  <si>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</si>
  <si>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</si>
  <si>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</si>
  <si>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</si>
  <si>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</si>
  <si>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</si>
  <si>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</si>
  <si>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</si>
  <si>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</si>
  <si>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</si>
  <si>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</si>
  <si>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</si>
  <si>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</si>
  <si>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</si>
  <si>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</si>
  <si>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</si>
  <si>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</si>
  <si>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</si>
  <si>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</si>
  <si>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</si>
  <si>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</si>
  <si>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</si>
  <si>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</si>
  <si>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</si>
  <si>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</si>
  <si>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</si>
  <si>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</si>
  <si>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</si>
  <si>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</si>
  <si>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</si>
  <si>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</si>
  <si>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</si>
  <si>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</si>
  <si>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</si>
  <si>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</si>
  <si>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</si>
  <si>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</si>
  <si>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</si>
  <si>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</si>
  <si>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</si>
  <si>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</si>
  <si>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</si>
  <si>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</si>
  <si>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</si>
  <si>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</si>
  <si>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</si>
  <si>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</si>
  <si>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</si>
  <si>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</si>
  <si>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</si>
  <si>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</si>
  <si>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</si>
  <si>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</si>
  <si>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</si>
  <si>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</si>
  <si>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</si>
  <si>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</si>
  <si>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</si>
  <si>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</si>
  <si>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</si>
  <si>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</si>
  <si>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</si>
  <si>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</si>
  <si>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</si>
  <si>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</si>
  <si>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</si>
  <si>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</si>
  <si>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</si>
  <si>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</si>
  <si>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</si>
  <si>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</si>
  <si>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</si>
  <si>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</si>
  <si>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</si>
  <si>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</si>
  <si>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</si>
  <si>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</si>
  <si>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</si>
  <si>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</si>
  <si>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</si>
  <si>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</si>
  <si>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</si>
  <si>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</si>
  <si>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</si>
  <si>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</si>
  <si>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</si>
  <si>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</si>
  <si>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</si>
  <si>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</si>
  <si>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</si>
  <si>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</si>
  <si>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</si>
  <si>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</si>
  <si>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</si>
  <si>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</si>
  <si>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</si>
  <si>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</si>
  <si>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</si>
  <si>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</si>
  <si>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</si>
  <si>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</si>
  <si>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</si>
  <si>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</si>
  <si>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</si>
  <si>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</si>
  <si>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</si>
  <si>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</si>
  <si>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</si>
  <si>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</si>
  <si>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</si>
  <si>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</si>
  <si>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</si>
  <si>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</si>
  <si>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</si>
  <si>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</si>
  <si>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</si>
  <si>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</si>
  <si>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</si>
  <si>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</si>
  <si>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</si>
  <si>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</si>
  <si>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</si>
  <si>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</si>
  <si>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</si>
  <si>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</si>
  <si>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</si>
  <si>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</si>
  <si>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</si>
  <si>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</si>
  <si>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</si>
  <si>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</si>
  <si>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</si>
  <si>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</si>
  <si>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</si>
  <si>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</si>
  <si>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</si>
  <si>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</si>
  <si>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</si>
  <si>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</si>
  <si>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</si>
  <si>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</si>
  <si>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</si>
  <si>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</si>
  <si>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</si>
  <si>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</si>
  <si>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</si>
  <si>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</si>
  <si>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</si>
  <si>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</si>
  <si>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</si>
  <si>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</si>
  <si>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</si>
  <si>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</si>
  <si>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</si>
  <si>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</si>
  <si>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</si>
  <si>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</si>
  <si>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</si>
  <si>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</si>
  <si>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</si>
  <si>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</si>
  <si>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</si>
  <si>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</si>
  <si>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</si>
  <si>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</si>
  <si>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</si>
  <si>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</si>
  <si>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</si>
  <si>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</si>
  <si>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</si>
  <si>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</si>
  <si>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</si>
  <si>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</si>
  <si>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</si>
  <si>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</si>
  <si>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</si>
  <si>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</si>
  <si>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</si>
  <si>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</si>
  <si>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</si>
  <si>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</si>
  <si>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</si>
  <si>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</si>
  <si>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</si>
  <si>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</si>
  <si>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</si>
  <si>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</si>
  <si>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</si>
  <si>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</si>
  <si>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</si>
  <si>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</si>
  <si>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</si>
  <si>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</si>
  <si>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</si>
  <si>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</si>
  <si>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</si>
  <si>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</si>
  <si>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</si>
  <si>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</si>
  <si>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</si>
  <si>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</si>
  <si>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</si>
  <si>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</si>
  <si>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</si>
  <si>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</si>
  <si>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</si>
  <si>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</si>
  <si>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</si>
  <si>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</si>
  <si>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</si>
  <si>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</si>
  <si>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</si>
  <si>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</si>
  <si>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</si>
  <si>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</si>
  <si>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</si>
  <si>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</si>
  <si>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</si>
  <si>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</si>
  <si>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</si>
  <si>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</si>
  <si>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</si>
  <si>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</si>
  <si>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</si>
  <si>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</si>
  <si>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</si>
  <si>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</si>
  <si>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</si>
  <si>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</si>
  <si>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</si>
  <si>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</si>
  <si>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</si>
  <si>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</si>
  <si>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</si>
  <si>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</si>
  <si>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</si>
  <si>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</si>
  <si>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</si>
  <si>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</si>
  <si>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</si>
  <si>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</si>
  <si>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</si>
  <si>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</si>
  <si>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</si>
  <si>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</si>
  <si>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</si>
  <si>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</si>
  <si>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</si>
  <si>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</si>
  <si>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</si>
  <si>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</si>
  <si>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</si>
  <si>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</si>
  <si>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</si>
  <si>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</si>
  <si>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</si>
  <si>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</si>
  <si>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</si>
  <si>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</si>
  <si>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</si>
  <si>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</si>
  <si>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</si>
  <si>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</si>
  <si>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</si>
  <si>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</si>
  <si>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</si>
  <si>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</si>
  <si>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</si>
  <si>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</si>
  <si>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</si>
  <si>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</si>
  <si>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</si>
  <si>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</si>
  <si>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</si>
  <si>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</si>
  <si>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</si>
  <si>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</si>
  <si>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</si>
  <si>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</si>
  <si>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</si>
  <si>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</si>
  <si>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</si>
  <si>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</si>
  <si>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</si>
  <si>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</si>
  <si>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</si>
  <si>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</si>
  <si>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</si>
  <si>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</si>
  <si>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</si>
  <si>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</si>
  <si>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</si>
  <si>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</si>
  <si>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</si>
  <si>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</si>
  <si>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</si>
  <si>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</si>
  <si>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</si>
  <si>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</si>
  <si>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</si>
  <si>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</si>
  <si>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</si>
  <si>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</si>
  <si>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</si>
  <si>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</si>
  <si>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</si>
  <si>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</si>
  <si>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</si>
  <si>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</si>
  <si>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</si>
  <si>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</si>
  <si>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</si>
  <si>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</si>
  <si>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</si>
  <si>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</si>
  <si>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</si>
  <si>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</si>
  <si>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</si>
  <si>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</si>
  <si>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</si>
  <si>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</si>
  <si>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</si>
  <si>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</si>
  <si>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</si>
  <si>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</si>
  <si>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</si>
  <si>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</si>
  <si>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</si>
  <si>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</si>
  <si>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</si>
  <si>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</si>
  <si>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</si>
  <si>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</si>
  <si>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</si>
  <si>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</si>
  <si>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</si>
  <si>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</si>
  <si>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</si>
  <si>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</si>
  <si>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</si>
  <si>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</si>
  <si>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</si>
  <si>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</si>
  <si>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</si>
  <si>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</si>
  <si>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</si>
  <si>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</si>
  <si>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</si>
  <si>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</si>
  <si>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</si>
  <si>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</si>
  <si>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</si>
  <si>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</si>
  <si>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</si>
  <si>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</si>
  <si>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</si>
  <si>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</si>
  <si>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</si>
  <si>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</si>
  <si>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</si>
  <si>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</si>
  <si>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</si>
  <si>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</si>
  <si>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</si>
  <si>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</si>
  <si>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</si>
  <si>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</si>
  <si>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</si>
  <si>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</si>
  <si>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</si>
  <si>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</si>
  <si>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</si>
  <si>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</si>
  <si>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</si>
  <si>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</si>
  <si>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</si>
  <si>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</si>
  <si>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</si>
  <si>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</si>
  <si>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</si>
  <si>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</si>
  <si>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</si>
  <si>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</si>
  <si>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</si>
  <si>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</si>
  <si>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</si>
  <si>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</si>
  <si>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</si>
  <si>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</si>
  <si>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</si>
  <si>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</si>
  <si>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</si>
  <si>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</si>
  <si>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</si>
  <si>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</si>
  <si>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</si>
  <si>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</si>
  <si>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</si>
  <si>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</si>
  <si>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</si>
  <si>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</si>
  <si>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</si>
  <si>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</si>
  <si>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</si>
  <si>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</si>
  <si>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</si>
  <si>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</si>
  <si>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</si>
  <si>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</si>
  <si>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</si>
  <si>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</si>
  <si>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</si>
  <si>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</si>
  <si>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</si>
  <si>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</si>
  <si>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</si>
  <si>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</si>
  <si>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</si>
  <si>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</si>
  <si>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</si>
  <si>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</si>
  <si>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</si>
  <si>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</si>
  <si>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</si>
  <si>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</si>
  <si>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</si>
  <si>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</si>
  <si>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</si>
  <si>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</si>
  <si>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</si>
  <si>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</si>
  <si>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</si>
  <si>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</si>
  <si>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</si>
  <si>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</si>
  <si>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</si>
  <si>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</si>
  <si>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</si>
  <si>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</si>
  <si>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</si>
  <si>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</si>
  <si>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</si>
  <si>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</si>
  <si>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</si>
  <si>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</si>
  <si>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</si>
  <si>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</si>
  <si>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</si>
  <si>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</si>
  <si>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</si>
  <si>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</si>
  <si>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</si>
  <si>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</si>
  <si>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</si>
  <si>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</si>
  <si>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</si>
  <si>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</si>
  <si>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</si>
  <si>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</si>
  <si>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</si>
  <si>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</si>
  <si>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</si>
  <si>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</si>
  <si>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</si>
  <si>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</si>
  <si>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</si>
  <si>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</si>
  <si>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</si>
  <si>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</si>
  <si>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</si>
  <si>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</si>
  <si>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</si>
  <si>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</si>
  <si>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</si>
  <si>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</si>
  <si>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</si>
  <si>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</si>
  <si>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</si>
  <si>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</si>
  <si>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</si>
  <si>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</si>
  <si>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</si>
  <si>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</si>
  <si>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</si>
  <si>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</si>
  <si>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</si>
  <si>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</si>
  <si>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</si>
  <si>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</si>
  <si>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</si>
  <si>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</si>
  <si>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</si>
  <si>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</si>
  <si>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</si>
  <si>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</si>
  <si>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</si>
  <si>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</si>
  <si>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</si>
  <si>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</si>
  <si>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</si>
  <si>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</si>
  <si>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</si>
  <si>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</si>
  <si>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</si>
  <si>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</si>
  <si>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</si>
  <si>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</si>
  <si>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</si>
  <si>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</si>
  <si>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</si>
  <si>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</si>
  <si>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</si>
  <si>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</si>
  <si>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</si>
  <si>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</si>
  <si>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</si>
  <si>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</si>
  <si>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</si>
  <si>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</si>
  <si>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</si>
  <si>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</si>
  <si>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</si>
  <si>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</si>
  <si>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</si>
  <si>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</si>
  <si>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</si>
  <si>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</si>
  <si>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</si>
  <si>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</si>
  <si>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</si>
  <si>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</si>
  <si>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</si>
  <si>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</si>
  <si>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</si>
  <si>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</si>
  <si>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</si>
  <si>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</si>
  <si>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</si>
  <si>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</si>
  <si>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</si>
  <si>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</si>
  <si>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</si>
  <si>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</si>
  <si>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</si>
  <si>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</si>
  <si>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</si>
  <si>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</si>
  <si>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</si>
  <si>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</si>
  <si>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</si>
  <si>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</si>
  <si>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</si>
  <si>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</si>
  <si>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</si>
  <si>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</si>
  <si>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</si>
  <si>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</si>
  <si>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</si>
  <si>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</si>
  <si>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</si>
  <si>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</si>
  <si>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</si>
  <si>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</si>
  <si>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</si>
  <si>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</si>
  <si>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</si>
  <si>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</si>
  <si>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</si>
  <si>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</si>
  <si>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</si>
  <si>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</si>
  <si>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</si>
  <si>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</si>
  <si>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</si>
  <si>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</si>
  <si>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</si>
  <si>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</si>
  <si>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</si>
  <si>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</si>
  <si>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</si>
  <si>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</si>
  <si>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</si>
  <si>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</si>
  <si>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</si>
  <si>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</si>
  <si>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</si>
  <si>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</si>
  <si>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</si>
  <si>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</si>
  <si>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</si>
  <si>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</si>
  <si>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</si>
  <si>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</si>
  <si>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</si>
  <si>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</si>
  <si>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</si>
  <si>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</si>
  <si>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</si>
  <si>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</si>
  <si>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</si>
  <si>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</si>
  <si>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</si>
  <si>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</si>
  <si>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</si>
  <si>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</si>
  <si>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</si>
  <si>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</si>
  <si>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</si>
  <si>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</si>
  <si>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</si>
  <si>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</si>
  <si>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</si>
  <si>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</si>
  <si>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</si>
  <si>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</si>
  <si>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</si>
  <si>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</si>
  <si>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</si>
  <si>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</si>
  <si>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</si>
  <si>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</si>
  <si>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</si>
  <si>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</si>
  <si>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</si>
  <si>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</si>
  <si>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</si>
  <si>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</si>
  <si>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</si>
  <si>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</si>
  <si>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</si>
  <si>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</si>
  <si>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</si>
  <si>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</si>
  <si>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</si>
  <si>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</si>
  <si>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</si>
  <si>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</si>
  <si>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</si>
  <si>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</si>
  <si>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</si>
  <si>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</si>
  <si>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</si>
  <si>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</si>
  <si>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</si>
  <si>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</si>
  <si>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</si>
  <si>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</si>
  <si>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</si>
  <si>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</si>
  <si>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</si>
  <si>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</si>
  <si>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</si>
  <si>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</si>
  <si>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</si>
  <si>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</si>
  <si>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</si>
  <si>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</si>
  <si>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</si>
  <si>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</si>
  <si>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</si>
  <si>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</si>
  <si>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</si>
  <si>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</si>
  <si>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</si>
  <si>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</si>
  <si>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</si>
  <si>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</si>
  <si>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</si>
  <si>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</si>
  <si>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</si>
  <si>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</si>
  <si>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</si>
  <si>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</si>
  <si>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</si>
  <si>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</si>
  <si>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</si>
  <si>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</si>
  <si>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</si>
  <si>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</si>
  <si>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</si>
  <si>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</si>
  <si>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</si>
  <si>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</si>
  <si>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</si>
  <si>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</si>
  <si>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</si>
  <si>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</si>
  <si>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</si>
  <si>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</si>
  <si>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</si>
  <si>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</si>
  <si>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</si>
  <si>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</si>
  <si>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</si>
  <si>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</si>
  <si>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</si>
  <si>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</si>
  <si>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</si>
  <si>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</si>
  <si>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</si>
  <si>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</si>
  <si>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</si>
  <si>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</si>
  <si>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</si>
  <si>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</si>
  <si>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</si>
  <si>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</si>
  <si>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</si>
  <si>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</si>
  <si>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</si>
  <si>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</si>
  <si>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</si>
  <si>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</si>
  <si>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</si>
  <si>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</si>
  <si>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</si>
  <si>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</si>
  <si>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</si>
  <si>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</si>
  <si>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</si>
  <si>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</si>
  <si>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</si>
  <si>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</si>
  <si>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</si>
  <si>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</si>
  <si>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</si>
  <si>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</si>
  <si>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</si>
  <si>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</si>
  <si>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</si>
  <si>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</si>
  <si>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</si>
  <si>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</si>
  <si>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</si>
  <si>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</si>
  <si>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</si>
  <si>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</si>
  <si>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</si>
  <si>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</si>
  <si>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</si>
  <si>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</si>
  <si>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</si>
  <si>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</si>
  <si>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</si>
  <si>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</si>
  <si>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</si>
  <si>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</si>
  <si>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</si>
  <si>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</si>
  <si>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</si>
  <si>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</si>
  <si>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</si>
  <si>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</si>
  <si>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</si>
  <si>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</si>
  <si>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</si>
  <si>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</si>
  <si>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</si>
  <si>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</si>
  <si>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</si>
  <si>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</si>
  <si>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</si>
  <si>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</si>
  <si>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</si>
  <si>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</si>
  <si>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</si>
  <si>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</si>
  <si>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</si>
  <si>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</si>
  <si>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</si>
  <si>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</si>
  <si>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</si>
  <si>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</si>
  <si>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</si>
  <si>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</si>
  <si>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</si>
  <si>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</si>
  <si>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</si>
  <si>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</si>
  <si>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</si>
  <si>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</si>
  <si>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</si>
  <si>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</si>
  <si>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</si>
  <si>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</si>
  <si>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</si>
  <si>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</si>
  <si>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</si>
  <si>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</si>
  <si>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</si>
  <si>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</si>
  <si>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</si>
  <si>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</si>
  <si>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</si>
  <si>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</si>
  <si>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</si>
  <si>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</si>
  <si>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</si>
  <si>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</si>
  <si>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</si>
  <si>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</si>
  <si>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</si>
  <si>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</si>
  <si>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</si>
  <si>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</si>
  <si>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</si>
  <si>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</si>
  <si>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</si>
  <si>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</si>
  <si>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</si>
  <si>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</si>
  <si>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</si>
  <si>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</si>
  <si>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</si>
  <si>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</si>
  <si>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</si>
  <si>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</si>
  <si>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</si>
  <si>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</si>
  <si>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</si>
  <si>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</si>
  <si>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</si>
  <si>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</si>
  <si>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</si>
  <si>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</si>
  <si>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</si>
  <si>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</si>
  <si>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</si>
  <si>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</si>
  <si>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</si>
  <si>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</si>
  <si>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</si>
  <si>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</si>
  <si>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</si>
  <si>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</si>
  <si>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</si>
  <si>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</si>
  <si>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</si>
  <si>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</si>
  <si>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</si>
  <si>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</si>
  <si>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</si>
  <si>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</si>
  <si>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</si>
  <si>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</si>
  <si>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</si>
  <si>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</si>
  <si>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</si>
  <si>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</si>
  <si>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</si>
  <si>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</si>
  <si>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</si>
  <si>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</si>
  <si>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</si>
  <si>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</si>
  <si>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</si>
  <si>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</si>
  <si>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</si>
  <si>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</si>
  <si>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</si>
  <si>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</si>
  <si>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</si>
  <si>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</si>
  <si>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</si>
  <si>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</si>
  <si>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</si>
  <si>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</si>
  <si>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</si>
  <si>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</si>
  <si>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</si>
  <si>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</si>
  <si>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</si>
  <si>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</si>
  <si>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</si>
  <si>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</si>
  <si>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</si>
  <si>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</si>
  <si>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</si>
  <si>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</si>
  <si>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</si>
  <si>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</si>
  <si>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</si>
  <si>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</si>
  <si>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</si>
  <si>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</si>
  <si>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</si>
  <si>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</si>
  <si>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</si>
  <si>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</si>
  <si>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</si>
  <si>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</si>
  <si>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</si>
  <si>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</si>
  <si>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</si>
  <si>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</si>
  <si>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</si>
  <si>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</si>
  <si>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</si>
  <si>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</si>
  <si>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</si>
  <si>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</si>
  <si>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</si>
  <si>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</si>
  <si>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</si>
  <si>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</si>
  <si>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</si>
  <si>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</si>
  <si>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</si>
  <si>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</si>
  <si>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</si>
  <si>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</si>
  <si>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</si>
  <si>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</si>
  <si>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</si>
  <si>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</si>
  <si>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</si>
  <si>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</si>
  <si>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</si>
  <si>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</si>
  <si>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</si>
  <si>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</si>
  <si>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</si>
  <si>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</si>
  <si>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</si>
  <si>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</si>
  <si>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</si>
  <si>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</si>
  <si>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</si>
  <si>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</si>
  <si>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</si>
  <si>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</si>
  <si>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</si>
  <si>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</si>
  <si>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</si>
  <si>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</si>
  <si>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</si>
  <si>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</si>
  <si>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</si>
  <si>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</si>
  <si>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</si>
  <si>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</si>
  <si>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</si>
  <si>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</si>
  <si>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</si>
  <si>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</si>
  <si>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</si>
  <si>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</si>
  <si>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</si>
  <si>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</si>
  <si>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</si>
  <si>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</si>
  <si>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</si>
  <si>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</si>
  <si>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</si>
  <si>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</si>
  <si>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</si>
  <si>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</si>
  <si>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</si>
  <si>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</si>
  <si>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</si>
  <si>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</si>
  <si>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</si>
  <si>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</si>
  <si>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</si>
  <si>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</si>
  <si>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</si>
  <si>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</si>
  <si>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</si>
  <si>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</si>
  <si>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</si>
  <si>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</si>
  <si>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</si>
  <si>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</si>
  <si>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</si>
  <si>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</si>
  <si>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</si>
  <si>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</si>
  <si>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</si>
  <si>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</si>
  <si>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</si>
  <si>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</si>
  <si>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</si>
  <si>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</si>
  <si>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</si>
  <si>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</si>
  <si>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</si>
  <si>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</si>
  <si>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</si>
  <si>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</si>
  <si>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</si>
  <si>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</si>
  <si>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</si>
  <si>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</si>
  <si>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</si>
  <si>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</si>
  <si>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</si>
  <si>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</si>
  <si>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</si>
  <si>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</si>
  <si>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</si>
  <si>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</si>
  <si>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</si>
  <si>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</si>
  <si>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</si>
  <si>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</si>
  <si>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</si>
  <si>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</si>
  <si>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</si>
  <si>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</si>
  <si>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</si>
  <si>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</si>
  <si>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</si>
  <si>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</si>
  <si>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</si>
  <si>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</si>
  <si>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</si>
  <si>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</si>
  <si>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</si>
  <si>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</si>
  <si>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</si>
  <si>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</si>
  <si>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</si>
  <si>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</si>
  <si>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</si>
  <si>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</si>
  <si>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</si>
  <si>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</si>
  <si>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</si>
  <si>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</si>
  <si>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</si>
  <si>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</si>
  <si>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</si>
  <si>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</si>
  <si>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</si>
  <si>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</si>
  <si>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</si>
  <si>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</si>
  <si>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</si>
  <si>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</si>
  <si>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</si>
  <si>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</si>
  <si>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</si>
  <si>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</si>
  <si>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</si>
  <si>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</si>
  <si>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</si>
  <si>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</si>
  <si>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</si>
  <si>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</si>
  <si>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</si>
  <si>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</si>
  <si>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</si>
  <si>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</si>
  <si>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</si>
  <si>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</si>
  <si>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</si>
  <si>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</si>
  <si>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</si>
  <si>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</si>
  <si>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</si>
  <si>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</si>
  <si>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</si>
  <si>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</si>
  <si>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</si>
  <si>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</si>
  <si>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</si>
  <si>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</si>
  <si>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</si>
  <si>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</si>
  <si>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</si>
  <si>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</si>
  <si>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</si>
  <si>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</si>
  <si>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</si>
  <si>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</si>
  <si>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</si>
  <si>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</si>
  <si>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</si>
  <si>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</si>
  <si>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</si>
  <si>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</si>
  <si>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</si>
  <si>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</si>
  <si>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</si>
  <si>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</si>
  <si>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</si>
  <si>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</si>
  <si>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</si>
  <si>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</si>
  <si>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</si>
  <si>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</si>
  <si>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</si>
  <si>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</si>
  <si>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</si>
  <si>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</si>
  <si>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</si>
  <si>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</si>
  <si>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</si>
  <si>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</si>
  <si>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</si>
  <si>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</si>
  <si>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</si>
  <si>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</si>
  <si>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</si>
  <si>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</si>
  <si>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</si>
  <si>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</si>
  <si>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</si>
  <si>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</si>
  <si>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</si>
  <si>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</si>
  <si>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</si>
  <si>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</si>
  <si>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</si>
  <si>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</si>
  <si>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</si>
  <si>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</si>
  <si>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</si>
  <si>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</si>
  <si>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</si>
  <si>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</si>
  <si>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</si>
  <si>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</si>
  <si>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</si>
  <si>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</si>
  <si>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</si>
  <si>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</si>
  <si>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</si>
  <si>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</si>
  <si>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</si>
  <si>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</si>
  <si>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</si>
  <si>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</si>
  <si>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</si>
  <si>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</si>
  <si>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</si>
  <si>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</si>
  <si>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</si>
  <si>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</si>
  <si>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</si>
  <si>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</si>
  <si>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</si>
  <si>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</si>
  <si>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</si>
  <si>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</si>
  <si>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</si>
  <si>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</si>
  <si>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</si>
  <si>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</si>
  <si>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</si>
  <si>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</si>
  <si>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</si>
  <si>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</si>
  <si>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</si>
  <si>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</si>
  <si>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</si>
  <si>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</si>
  <si>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</si>
  <si>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</si>
  <si>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</si>
  <si>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</si>
  <si>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</si>
  <si>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</si>
  <si>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</si>
  <si>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</si>
  <si>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</si>
  <si>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</si>
  <si>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</si>
  <si>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</si>
  <si>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</si>
  <si>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</si>
  <si>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</si>
  <si>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</si>
  <si>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</si>
  <si>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</si>
  <si>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</si>
  <si>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</si>
  <si>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</si>
  <si>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</si>
  <si>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</si>
  <si>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</si>
  <si>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</si>
  <si>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</si>
  <si>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</si>
  <si>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</si>
  <si>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</si>
  <si>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</si>
  <si>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</si>
  <si>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</si>
  <si>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</si>
  <si>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</si>
  <si>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</si>
  <si>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</si>
  <si>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</si>
  <si>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</si>
  <si>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</si>
  <si>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</si>
  <si>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</si>
  <si>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</si>
  <si>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</si>
  <si>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</si>
  <si>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</si>
  <si>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</si>
  <si>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</si>
  <si>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</si>
  <si>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</si>
  <si>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</si>
  <si>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</si>
  <si>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</si>
  <si>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</si>
  <si>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</si>
  <si>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</si>
  <si>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</si>
  <si>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</si>
  <si>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</si>
  <si>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</si>
  <si>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</si>
  <si>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</si>
  <si>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</si>
  <si>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</si>
  <si>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</si>
  <si>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</si>
  <si>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</si>
  <si>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</si>
  <si>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</si>
  <si>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</si>
  <si>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</si>
  <si>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</si>
  <si>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</si>
  <si>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</si>
  <si>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</si>
  <si>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</si>
  <si>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</si>
  <si>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</si>
  <si>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</si>
  <si>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</si>
  <si>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</si>
  <si>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</si>
  <si>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</si>
  <si>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</si>
  <si>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</si>
  <si>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</si>
  <si>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</si>
  <si>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</si>
  <si>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</si>
  <si>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</si>
  <si>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</si>
  <si>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</si>
  <si>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</si>
  <si>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</si>
  <si>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</si>
  <si>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</si>
  <si>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</si>
  <si>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</si>
  <si>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</si>
  <si>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</si>
  <si>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</si>
  <si>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</si>
  <si>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</si>
  <si>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</si>
  <si>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</si>
  <si>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</si>
  <si>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</si>
  <si>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</si>
  <si>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</si>
  <si>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</si>
  <si>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</si>
  <si>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</si>
  <si>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</si>
  <si>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</si>
  <si>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</si>
  <si>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</si>
  <si>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</si>
  <si>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</si>
  <si>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</si>
  <si>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</si>
  <si>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</si>
  <si>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</si>
  <si>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</si>
  <si>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</si>
  <si>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</si>
  <si>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</si>
  <si>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</si>
  <si>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</si>
  <si>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</si>
  <si>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</si>
  <si>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</si>
  <si>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</si>
  <si>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</si>
  <si>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</si>
  <si>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</si>
  <si>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</si>
  <si>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</si>
  <si>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</si>
  <si>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</si>
  <si>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</si>
  <si>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</si>
  <si>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</si>
  <si>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</si>
  <si>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</si>
  <si>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</si>
  <si>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</si>
  <si>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</si>
  <si>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</si>
  <si>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</si>
  <si>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</si>
  <si>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</si>
  <si>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</si>
  <si>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</si>
  <si>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</si>
  <si>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</si>
  <si>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</si>
  <si>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</si>
  <si>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</si>
  <si>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</si>
  <si>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</si>
  <si>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</si>
  <si>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</si>
  <si>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</si>
  <si>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</si>
  <si>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</si>
  <si>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</si>
  <si>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</si>
  <si>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</si>
  <si>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</si>
  <si>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</si>
  <si>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</si>
  <si>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</si>
  <si>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</si>
  <si>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</si>
  <si>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</si>
  <si>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</si>
  <si>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</si>
  <si>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</si>
  <si>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</si>
  <si>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</si>
  <si>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</si>
  <si>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</si>
  <si>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</si>
  <si>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</si>
  <si>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</si>
  <si>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</si>
  <si>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</si>
  <si>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</si>
  <si>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</si>
  <si>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</si>
  <si>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</si>
  <si>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</si>
  <si>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</si>
  <si>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</si>
  <si>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</si>
  <si>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</si>
  <si>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</si>
  <si>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</si>
  <si>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</si>
  <si>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</si>
  <si>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</si>
  <si>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</si>
  <si>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</si>
  <si>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</si>
  <si>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</si>
  <si>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</si>
  <si>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</si>
  <si>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</si>
  <si>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</si>
  <si>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</si>
  <si>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</si>
  <si>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</si>
  <si>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</si>
  <si>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</si>
  <si>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</si>
  <si>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</si>
  <si>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</si>
  <si>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</si>
  <si>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</si>
  <si>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</si>
  <si>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</si>
  <si>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</si>
  <si>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</si>
  <si>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</si>
  <si>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</si>
  <si>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</si>
  <si>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</si>
  <si>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</si>
  <si>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</si>
  <si>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</si>
  <si>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</si>
  <si>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</si>
  <si>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</si>
  <si>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</si>
  <si>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</si>
  <si>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</si>
  <si>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</si>
  <si>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</si>
  <si>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</si>
  <si>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</si>
  <si>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</si>
  <si>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</si>
  <si>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</si>
  <si>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</si>
  <si>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</si>
  <si>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</si>
  <si>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</si>
  <si>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</si>
  <si>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</si>
  <si>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</si>
  <si>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</si>
  <si>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</si>
  <si>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</si>
  <si>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</si>
  <si>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</si>
  <si>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</si>
  <si>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</si>
  <si>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</si>
  <si>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</si>
  <si>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</si>
  <si>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</si>
  <si>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</si>
  <si>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</si>
  <si>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</si>
  <si>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</si>
  <si>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</si>
  <si>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</si>
  <si>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</si>
  <si>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</si>
  <si>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</si>
  <si>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</si>
  <si>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</si>
  <si>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</si>
  <si>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</si>
  <si>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</si>
  <si>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</si>
  <si>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</si>
  <si>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</si>
  <si>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</si>
  <si>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</si>
  <si>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</si>
  <si>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</si>
  <si>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</si>
  <si>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</si>
  <si>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</si>
  <si>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</si>
  <si>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</si>
  <si>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</si>
  <si>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</si>
  <si>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</si>
  <si>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</si>
  <si>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</si>
  <si>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</si>
  <si>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</si>
  <si>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</si>
  <si>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</si>
  <si>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</si>
  <si>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</si>
  <si>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</si>
  <si>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</si>
  <si>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</si>
  <si>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</si>
  <si>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</si>
  <si>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</si>
  <si>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</si>
  <si>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</si>
  <si>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</si>
  <si>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</si>
  <si>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</si>
  <si>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</si>
  <si>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</si>
  <si>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</si>
  <si>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</si>
  <si>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</si>
  <si>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</si>
  <si>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</si>
  <si>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</si>
  <si>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</si>
  <si>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</si>
  <si>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</si>
  <si>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</si>
  <si>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</si>
  <si>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</si>
  <si>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</si>
  <si>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</si>
  <si>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</si>
  <si>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</si>
  <si>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</si>
  <si>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</si>
  <si>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</si>
  <si>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</si>
  <si>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</si>
  <si>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</si>
  <si>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</si>
  <si>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</si>
  <si>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</si>
  <si>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</si>
  <si>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</si>
  <si>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</si>
  <si>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</si>
  <si>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</si>
  <si>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</si>
  <si>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</si>
  <si>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</si>
  <si>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</si>
  <si>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</si>
  <si>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</si>
  <si>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</si>
  <si>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</si>
  <si>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</si>
  <si>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</si>
  <si>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</si>
  <si>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</si>
  <si>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</si>
  <si>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</si>
  <si>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</si>
  <si>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</si>
  <si>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</si>
  <si>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</si>
  <si>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</si>
  <si>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</si>
  <si>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</si>
  <si>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</si>
  <si>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</si>
  <si>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</si>
  <si>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</si>
  <si>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</si>
  <si>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</si>
  <si>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</si>
  <si>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</si>
  <si>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</si>
  <si>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</si>
  <si>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</si>
  <si>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</si>
  <si>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</si>
  <si>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</si>
  <si>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</si>
  <si>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</si>
  <si>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</si>
  <si>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</si>
  <si>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</si>
  <si>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</si>
  <si>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</si>
  <si>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</si>
  <si>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</si>
  <si>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</si>
  <si>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</si>
  <si>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</si>
  <si>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</si>
  <si>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</si>
  <si>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</si>
  <si>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</si>
  <si>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</si>
  <si>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</si>
  <si>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</si>
  <si>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</si>
  <si>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</si>
  <si>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</si>
  <si>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</si>
  <si>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</si>
  <si>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</si>
  <si>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</si>
  <si>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</si>
  <si>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</si>
  <si>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</si>
  <si>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</si>
  <si>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</si>
  <si>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</si>
  <si>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</si>
  <si>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</si>
  <si>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</si>
  <si>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</si>
  <si>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</si>
  <si>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</si>
  <si>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</si>
  <si>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</si>
  <si>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</si>
  <si>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</si>
  <si>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</si>
  <si>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</si>
  <si>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</si>
  <si>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</si>
  <si>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</si>
  <si>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</si>
  <si>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</si>
  <si>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</si>
  <si>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</si>
  <si>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</si>
  <si>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</si>
  <si>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</si>
  <si>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</si>
  <si>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</si>
  <si>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</si>
  <si>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</si>
  <si>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</si>
  <si>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</si>
  <si>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</si>
  <si>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</si>
  <si>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</si>
  <si>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</si>
  <si>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</si>
  <si>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</si>
  <si>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</si>
  <si>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</si>
  <si>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</si>
  <si>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</si>
  <si>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</si>
  <si>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</si>
  <si>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</si>
  <si>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</si>
  <si>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</si>
  <si>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</si>
  <si>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</si>
  <si>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</si>
  <si>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</si>
  <si>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</si>
  <si>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</si>
  <si>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</si>
  <si>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</si>
  <si>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</si>
  <si>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</si>
  <si>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</si>
  <si>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</si>
  <si>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</si>
  <si>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</si>
  <si>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</si>
  <si>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</si>
  <si>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</si>
  <si>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</si>
  <si>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</si>
  <si>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</si>
  <si>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</si>
  <si>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</si>
  <si>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</si>
  <si>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</si>
  <si>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</si>
  <si>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</si>
  <si>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</si>
  <si>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</si>
  <si>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</si>
  <si>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</si>
  <si>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</si>
  <si>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</si>
  <si>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</si>
  <si>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</si>
  <si>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</si>
  <si>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</si>
  <si>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</si>
  <si>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</si>
  <si>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</si>
  <si>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</si>
  <si>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</si>
  <si>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</si>
  <si>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</si>
  <si>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</si>
  <si>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</si>
  <si>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</si>
  <si>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</si>
  <si>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</si>
  <si>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</si>
  <si>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</si>
  <si>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</si>
  <si>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</si>
  <si>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</si>
  <si>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</si>
  <si>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</si>
  <si>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</si>
  <si>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</si>
  <si>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</si>
  <si>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</si>
  <si>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</si>
  <si>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</si>
  <si>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</si>
  <si>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</si>
  <si>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</si>
  <si>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</si>
  <si>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</si>
  <si>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</si>
  <si>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</si>
  <si>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</si>
  <si>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</si>
  <si>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</si>
  <si>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</si>
  <si>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</si>
  <si>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</si>
  <si>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</si>
  <si>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</si>
  <si>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</si>
  <si>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</si>
  <si>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</si>
  <si>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</si>
  <si>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</si>
  <si>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</si>
  <si>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</si>
  <si>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</si>
  <si>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</si>
  <si>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</si>
  <si>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</si>
  <si>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</si>
  <si>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</si>
  <si>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</si>
  <si>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</si>
  <si>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</si>
  <si>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</si>
  <si>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</si>
  <si>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</si>
  <si>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</si>
  <si>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</si>
  <si>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</si>
  <si>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</si>
  <si>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</si>
  <si>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</si>
  <si>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</si>
  <si>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</si>
  <si>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</si>
  <si>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</si>
  <si>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</si>
  <si>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</si>
  <si>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</si>
  <si>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</si>
  <si>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</si>
  <si>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</si>
  <si>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</si>
  <si>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</si>
  <si>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</si>
  <si>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</si>
  <si>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</si>
  <si>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</si>
  <si>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</si>
  <si>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</si>
  <si>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</si>
  <si>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</si>
  <si>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</si>
  <si>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</si>
  <si>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</si>
  <si>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</si>
  <si>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</si>
  <si>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</si>
  <si>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</si>
  <si>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</si>
  <si>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</si>
  <si>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</si>
  <si>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</si>
  <si>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</si>
  <si>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</si>
  <si>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</si>
  <si>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</si>
  <si>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</si>
  <si>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</si>
  <si>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</si>
  <si>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</si>
  <si>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</si>
  <si>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</si>
  <si>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</si>
  <si>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</si>
  <si>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</si>
  <si>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</si>
  <si>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</si>
  <si>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</si>
  <si>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</si>
  <si>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</si>
  <si>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</si>
  <si>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</si>
  <si>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</si>
  <si>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</si>
  <si>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</si>
  <si>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</si>
  <si>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</si>
  <si>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</si>
  <si>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</si>
  <si>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</si>
  <si>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</si>
  <si>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</si>
  <si>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</si>
  <si>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</si>
  <si>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</si>
  <si>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</si>
  <si>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</si>
  <si>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</si>
  <si>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</si>
  <si>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</si>
  <si>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</si>
  <si>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</si>
  <si>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</si>
  <si>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</si>
  <si>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</si>
  <si>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</si>
  <si>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</si>
  <si>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</si>
  <si>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</si>
  <si>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</si>
  <si>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</si>
  <si>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</si>
  <si>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</si>
  <si>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</si>
  <si>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</si>
  <si>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</si>
  <si>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</si>
  <si>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</si>
  <si>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</si>
  <si>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</si>
  <si>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</si>
  <si>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</si>
  <si>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</si>
  <si>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</si>
  <si>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</si>
  <si>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</si>
  <si>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</si>
  <si>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</si>
  <si>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</si>
  <si>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</si>
  <si>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</si>
  <si>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</si>
  <si>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</si>
  <si>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</si>
  <si>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</si>
  <si>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</si>
  <si>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</si>
  <si>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</si>
  <si>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</si>
  <si>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</si>
  <si>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</si>
  <si>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</si>
  <si>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</si>
  <si>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</si>
  <si>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</si>
  <si>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</si>
  <si>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</si>
  <si>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</si>
  <si>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</si>
  <si>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</si>
  <si>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</si>
  <si>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</si>
  <si>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</si>
  <si>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</si>
  <si>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</si>
  <si>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</si>
  <si>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</si>
  <si>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</si>
  <si>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</si>
  <si>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</si>
  <si>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</si>
  <si>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</si>
  <si>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</si>
  <si>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</si>
  <si>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</si>
  <si>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</si>
  <si>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</si>
  <si>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</si>
  <si>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</si>
  <si>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</si>
  <si>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</si>
  <si>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</si>
  <si>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</si>
  <si>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</si>
  <si>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</si>
  <si>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</si>
  <si>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</si>
  <si>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</si>
  <si>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</si>
  <si>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</si>
  <si>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</si>
  <si>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</si>
  <si>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</si>
  <si>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</si>
  <si>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</si>
  <si>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</si>
  <si>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</si>
  <si>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</si>
  <si>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</si>
  <si>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</si>
  <si>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</si>
  <si>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</si>
  <si>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</si>
  <si>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</si>
  <si>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</si>
  <si>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</si>
  <si>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</si>
  <si>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</si>
  <si>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</si>
  <si>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</si>
  <si>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</si>
  <si>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</si>
  <si>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</si>
  <si>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</si>
  <si>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</si>
  <si>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</si>
  <si>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</si>
  <si>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</si>
  <si>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</si>
  <si>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</si>
  <si>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</si>
  <si>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</si>
  <si>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</si>
  <si>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</si>
  <si>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</si>
  <si>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</si>
  <si>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</si>
  <si>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</si>
  <si>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</si>
  <si>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</si>
  <si>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</si>
  <si>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</si>
  <si>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</si>
  <si>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</si>
  <si>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</si>
  <si>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</si>
  <si>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</si>
  <si>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</si>
  <si>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</si>
  <si>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</si>
  <si>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</si>
  <si>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</si>
  <si>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</si>
  <si>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</si>
  <si>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</si>
  <si>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</si>
  <si>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</si>
  <si>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</si>
  <si>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</si>
  <si>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</si>
  <si>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</si>
  <si>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</si>
  <si>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</si>
  <si>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</si>
  <si>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</si>
  <si>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</si>
  <si>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</si>
  <si>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</si>
  <si>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</si>
  <si>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</si>
  <si>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</si>
  <si>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</si>
  <si>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</si>
  <si>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</si>
  <si>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</si>
  <si>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</si>
  <si>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</si>
  <si>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</si>
  <si>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</si>
  <si>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</si>
  <si>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</si>
  <si>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</si>
  <si>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</si>
  <si>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</si>
  <si>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</si>
  <si>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</si>
  <si>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</si>
  <si>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</si>
  <si>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</si>
  <si>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</si>
  <si>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</si>
  <si>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</si>
  <si>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</si>
  <si>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</si>
  <si>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</si>
  <si>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</si>
  <si>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</si>
  <si>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</si>
  <si>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</si>
  <si>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</si>
  <si>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</si>
  <si>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</si>
  <si>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</si>
  <si>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</si>
  <si>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</si>
  <si>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</si>
  <si>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</si>
  <si>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</si>
  <si>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</si>
  <si>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</si>
  <si>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</si>
  <si>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</si>
  <si>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</si>
  <si>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</si>
  <si>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</si>
  <si>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</si>
  <si>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</si>
  <si>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</si>
  <si>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</si>
  <si>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</si>
  <si>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</si>
  <si>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</si>
  <si>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</si>
  <si>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</si>
  <si>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</si>
  <si>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</si>
  <si>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</si>
  <si>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</si>
  <si>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</si>
  <si>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</si>
  <si>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</si>
  <si>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</si>
  <si>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</si>
  <si>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</si>
  <si>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</si>
  <si>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</si>
  <si>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</si>
  <si>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</si>
  <si>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</si>
  <si>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</si>
  <si>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</si>
  <si>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</si>
  <si>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</si>
  <si>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</si>
  <si>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</si>
  <si>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</si>
  <si>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</si>
  <si>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</si>
  <si>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</si>
  <si>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</si>
  <si>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</si>
  <si>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</si>
  <si>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</si>
  <si>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</si>
  <si>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</si>
  <si>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</si>
  <si>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</si>
  <si>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</si>
  <si>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</si>
  <si>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</si>
  <si>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</si>
  <si>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</si>
  <si>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</si>
  <si>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</si>
  <si>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</si>
  <si>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</si>
  <si>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</si>
  <si>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</si>
  <si>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</si>
  <si>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</si>
  <si>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</si>
  <si>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</si>
  <si>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</si>
  <si>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</si>
  <si>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</si>
  <si>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</si>
  <si>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</si>
  <si>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</si>
  <si>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</si>
  <si>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</si>
  <si>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</si>
  <si>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</si>
  <si>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</si>
  <si>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</si>
  <si>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</si>
  <si>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</si>
  <si>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</si>
  <si>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</si>
  <si>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</si>
  <si>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</si>
  <si>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</si>
  <si>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</si>
  <si>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</si>
  <si>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</si>
  <si>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</si>
  <si>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</si>
  <si>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</si>
  <si>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</si>
  <si>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</si>
  <si>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</si>
  <si>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</si>
  <si>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</si>
  <si>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</si>
  <si>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</si>
  <si>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</si>
  <si>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</si>
  <si>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</si>
  <si>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</si>
  <si>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</si>
  <si>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</si>
  <si>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</si>
  <si>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</si>
  <si>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</si>
  <si>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</si>
  <si>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</si>
  <si>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</si>
  <si>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</si>
  <si>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</si>
  <si>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</si>
  <si>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</si>
  <si>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</si>
  <si>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</si>
  <si>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</si>
  <si>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</si>
  <si>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</si>
  <si>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</si>
  <si>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</si>
  <si>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</si>
  <si>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</si>
  <si>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</si>
  <si>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</si>
  <si>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</si>
  <si>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</si>
  <si>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</si>
  <si>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</si>
  <si>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</si>
  <si>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</si>
  <si>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</si>
  <si>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</si>
  <si>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</si>
  <si>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</si>
  <si>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</si>
  <si>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</si>
  <si>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</si>
  <si>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</si>
  <si>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</si>
  <si>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</si>
  <si>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</si>
  <si>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</si>
  <si>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</si>
  <si>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</si>
  <si>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</si>
  <si>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</si>
  <si>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</si>
  <si>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</si>
  <si>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</si>
  <si>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</si>
  <si>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</si>
  <si>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</si>
  <si>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</si>
  <si>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</si>
  <si>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</si>
  <si>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</si>
  <si>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</si>
  <si>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</si>
  <si>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</si>
  <si>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</si>
  <si>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</si>
  <si>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</si>
  <si>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</si>
  <si>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</si>
  <si>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</si>
  <si>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</si>
  <si>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</si>
  <si>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</si>
  <si>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</si>
  <si>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</si>
  <si>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</si>
  <si>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</si>
  <si>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</si>
  <si>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</si>
  <si>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</si>
  <si>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</si>
  <si>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</si>
  <si>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</si>
  <si>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</si>
  <si>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</si>
  <si>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</si>
  <si>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</si>
  <si>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</si>
  <si>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</si>
  <si>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</si>
  <si>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</si>
  <si>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</si>
  <si>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</si>
  <si>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</si>
  <si>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</si>
  <si>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</si>
  <si>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</si>
  <si>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</si>
  <si>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</si>
  <si>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</si>
  <si>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</si>
  <si>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</si>
  <si>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</si>
  <si>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</si>
  <si>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</si>
  <si>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</si>
  <si>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</si>
  <si>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</si>
  <si>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</si>
  <si>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</si>
  <si>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</si>
  <si>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</si>
  <si>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</si>
  <si>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</si>
  <si>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</si>
  <si>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</si>
  <si>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</si>
  <si>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</si>
  <si>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</si>
  <si>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</si>
  <si>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</si>
  <si>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</si>
  <si>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</si>
  <si>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</si>
  <si>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</si>
  <si>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</si>
  <si>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</si>
  <si>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</si>
  <si>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</si>
  <si>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</si>
  <si>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</si>
  <si>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</si>
  <si>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</si>
  <si>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</si>
  <si>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</si>
  <si>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</si>
  <si>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</si>
  <si>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</si>
  <si>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</si>
  <si>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</si>
  <si>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</si>
  <si>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</si>
  <si>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</si>
  <si>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</si>
  <si>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</si>
  <si>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</si>
  <si>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</si>
  <si>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</si>
  <si>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</si>
  <si>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</si>
  <si>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</si>
  <si>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</si>
  <si>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</si>
  <si>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</si>
  <si>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</si>
  <si>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</si>
  <si>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</si>
  <si>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</si>
  <si>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</si>
  <si>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</si>
  <si>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</si>
  <si>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</si>
  <si>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</si>
  <si>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</si>
  <si>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</si>
  <si>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</si>
  <si>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</si>
  <si>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</si>
  <si>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</si>
  <si>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</si>
  <si>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</si>
  <si>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</si>
  <si>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</si>
  <si>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</si>
  <si>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</si>
  <si>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</si>
  <si>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</si>
  <si>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</si>
  <si>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</si>
  <si>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</si>
  <si>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</si>
  <si>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</si>
  <si>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</si>
  <si>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</si>
  <si>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</si>
  <si>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</si>
  <si>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</si>
  <si>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</si>
  <si>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</si>
  <si>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</si>
  <si>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</si>
  <si>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</si>
  <si>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</si>
  <si>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</si>
  <si>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</si>
  <si>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</si>
  <si>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</si>
  <si>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</si>
  <si>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</si>
  <si>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</si>
  <si>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</si>
  <si>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</si>
  <si>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</si>
  <si>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</si>
  <si>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</si>
  <si>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</si>
  <si>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</si>
  <si>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</si>
  <si>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</si>
  <si>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</si>
  <si>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</si>
  <si>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</si>
  <si>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</si>
  <si>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</si>
  <si>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</si>
  <si>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</si>
  <si>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</si>
  <si>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</si>
  <si>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</si>
  <si>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</si>
  <si>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</si>
  <si>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</si>
  <si>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</si>
  <si>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</si>
  <si>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</si>
  <si>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</si>
  <si>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</si>
  <si>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</si>
  <si>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</si>
  <si>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</si>
  <si>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</si>
  <si>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</si>
  <si>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</si>
  <si>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</si>
  <si>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</si>
  <si>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</si>
  <si>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</si>
  <si>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</si>
  <si>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</si>
  <si>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</si>
  <si>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</si>
  <si>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</si>
  <si>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</si>
  <si>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</si>
  <si>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</si>
  <si>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</si>
  <si>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</si>
  <si>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</si>
  <si>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</si>
  <si>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</si>
  <si>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</si>
  <si>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</si>
  <si>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</si>
  <si>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</si>
  <si>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</si>
  <si>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</si>
  <si>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</si>
  <si>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</si>
  <si>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</si>
  <si>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</si>
  <si>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</si>
  <si>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</si>
  <si>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</si>
  <si>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</si>
  <si>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</si>
  <si>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</si>
  <si>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</si>
  <si>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</si>
  <si>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</si>
  <si>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</si>
  <si>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</si>
  <si>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</si>
  <si>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</si>
  <si>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</si>
  <si>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</si>
  <si>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</si>
  <si>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</si>
  <si>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</si>
  <si>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</si>
  <si>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</si>
  <si>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</si>
  <si>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</si>
  <si>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</si>
  <si>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</si>
  <si>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</si>
  <si>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</si>
  <si>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</si>
  <si>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</si>
  <si>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</si>
  <si>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</si>
  <si>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</si>
  <si>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</si>
  <si>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</si>
  <si>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</si>
  <si>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</si>
  <si>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</si>
  <si>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</si>
  <si>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</si>
  <si>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</si>
  <si>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</si>
  <si>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</si>
  <si>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</si>
  <si>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</si>
  <si>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</si>
  <si>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</si>
  <si>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</si>
  <si>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</si>
  <si>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</si>
  <si>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</si>
  <si>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</si>
  <si>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</si>
  <si>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</si>
  <si>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</si>
  <si>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</si>
  <si>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</si>
  <si>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</si>
  <si>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</si>
  <si>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</si>
  <si>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</si>
  <si>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</si>
  <si>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</si>
  <si>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</si>
  <si>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</si>
  <si>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</si>
  <si>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</si>
  <si>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</si>
  <si>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</si>
  <si>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</si>
  <si>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</si>
  <si>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</si>
  <si>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</si>
  <si>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</si>
  <si>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</si>
  <si>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</si>
  <si>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</si>
  <si>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</si>
  <si>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</si>
  <si>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</si>
  <si>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</si>
  <si>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</si>
  <si>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</si>
  <si>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</si>
  <si>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</si>
  <si>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</si>
  <si>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</si>
  <si>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</si>
  <si>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</si>
  <si>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</si>
  <si>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</si>
  <si>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</si>
  <si>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</si>
  <si>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</si>
  <si>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</si>
  <si>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</si>
  <si>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</si>
  <si>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</si>
  <si>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</si>
  <si>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</si>
  <si>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</si>
  <si>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</si>
  <si>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</si>
  <si>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</si>
  <si>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</si>
  <si>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</si>
  <si>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</si>
  <si>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</si>
  <si>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</si>
  <si>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</si>
  <si>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</si>
  <si>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</si>
  <si>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</si>
  <si>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</si>
  <si>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</si>
  <si>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</si>
  <si>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</si>
  <si>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</si>
  <si>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</si>
  <si>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</si>
  <si>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</si>
  <si>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</si>
  <si>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</si>
  <si>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</si>
  <si>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</si>
  <si>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</si>
  <si>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</si>
  <si>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</si>
  <si>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</si>
  <si>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</si>
  <si>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</si>
  <si>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</si>
  <si>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</si>
  <si>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</si>
  <si>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</si>
  <si>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</si>
  <si>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</si>
  <si>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</si>
  <si>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</si>
  <si>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</si>
  <si>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</si>
  <si>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</si>
  <si>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</si>
  <si>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</si>
  <si>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</si>
  <si>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</si>
  <si>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</si>
  <si>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</si>
  <si>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</si>
  <si>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</si>
  <si>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</si>
  <si>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</si>
  <si>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</si>
  <si>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</si>
  <si>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</si>
  <si>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</si>
  <si>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</si>
  <si>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</si>
  <si>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</si>
  <si>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</si>
  <si>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</si>
  <si>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</si>
  <si>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</si>
  <si>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</si>
  <si>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</si>
  <si>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</si>
  <si>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</si>
  <si>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</si>
  <si>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</si>
  <si>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</si>
  <si>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</si>
  <si>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</si>
  <si>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</si>
  <si>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</si>
  <si>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</si>
  <si>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</si>
  <si>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</si>
  <si>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</si>
  <si>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</si>
  <si>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</si>
  <si>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</si>
  <si>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</si>
  <si>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</si>
  <si>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</si>
  <si>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</si>
  <si>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</si>
  <si>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</si>
  <si>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</si>
  <si>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</si>
  <si>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</si>
  <si>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</si>
  <si>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</si>
  <si>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</si>
  <si>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</si>
  <si>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</si>
  <si>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</si>
  <si>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</si>
  <si>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</si>
  <si>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</si>
  <si>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</si>
  <si>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</si>
  <si>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</si>
  <si>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</si>
  <si>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</si>
  <si>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</si>
  <si>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</si>
  <si>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</si>
  <si>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</si>
  <si>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</si>
  <si>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</si>
  <si>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</si>
  <si>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</si>
  <si>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</si>
  <si>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</si>
  <si>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</si>
  <si>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</si>
  <si>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</si>
  <si>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</si>
  <si>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</si>
  <si>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</si>
  <si>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</si>
  <si>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</si>
  <si>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</si>
  <si>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</si>
  <si>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</si>
  <si>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</si>
  <si>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</si>
  <si>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</si>
  <si>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</si>
  <si>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</si>
  <si>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</si>
  <si>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</si>
  <si>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</si>
  <si>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</si>
  <si>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</si>
  <si>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</si>
  <si>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</si>
  <si>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</si>
  <si>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</si>
  <si>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</si>
  <si>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</si>
  <si>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</si>
  <si>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</si>
  <si>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</si>
  <si>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</si>
  <si>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</si>
  <si>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</si>
  <si>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</si>
  <si>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</si>
  <si>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</si>
  <si>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</si>
  <si>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</si>
  <si>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</si>
  <si>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</si>
  <si>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</si>
  <si>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</si>
  <si>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</si>
  <si>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</si>
  <si>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</si>
  <si>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</si>
  <si>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</si>
  <si>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</si>
  <si>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</si>
  <si>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</si>
  <si>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</si>
  <si>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</si>
  <si>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</si>
  <si>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</si>
  <si>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</si>
  <si>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</si>
  <si>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</si>
  <si>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</si>
  <si>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</si>
  <si>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</si>
  <si>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</si>
  <si>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</si>
  <si>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</si>
  <si>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</si>
  <si>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</si>
  <si>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</si>
  <si>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</si>
  <si>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</si>
  <si>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</si>
  <si>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</si>
  <si>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</si>
  <si>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</si>
  <si>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</si>
  <si>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</si>
  <si>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</si>
  <si>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</si>
  <si>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</si>
  <si>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</si>
  <si>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</si>
  <si>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</si>
  <si>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</si>
  <si>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</si>
  <si>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</si>
  <si>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</si>
  <si>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</si>
  <si>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</si>
  <si>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</si>
  <si>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</si>
  <si>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</si>
  <si>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</si>
  <si>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</si>
  <si>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</si>
  <si>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</si>
  <si>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</si>
  <si>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</si>
  <si>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</si>
  <si>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</si>
  <si>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</si>
  <si>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</si>
  <si>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</si>
  <si>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</si>
  <si>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</si>
  <si>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</si>
  <si>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</si>
  <si>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</si>
  <si>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</si>
  <si>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</si>
  <si>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</si>
  <si>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</si>
  <si>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</si>
  <si>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</si>
  <si>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</si>
  <si>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</si>
  <si>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</si>
  <si>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</si>
  <si>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</si>
  <si>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</si>
  <si>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</si>
  <si>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</si>
  <si>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</si>
  <si>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</si>
  <si>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</si>
  <si>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</si>
  <si>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</si>
  <si>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</si>
  <si>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</si>
  <si>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</si>
  <si>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</si>
  <si>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</si>
  <si>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</si>
  <si>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</si>
  <si>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</si>
  <si>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</si>
  <si>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</si>
  <si>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</si>
  <si>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</si>
  <si>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</si>
  <si>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</si>
  <si>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</si>
  <si>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</si>
  <si>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</si>
  <si>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</si>
  <si>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</si>
  <si>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</si>
  <si>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</si>
  <si>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</si>
  <si>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</si>
  <si>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</si>
  <si>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</si>
  <si>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</si>
  <si>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</si>
  <si>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</si>
  <si>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</si>
  <si>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</si>
  <si>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</si>
  <si>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</si>
  <si>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</si>
  <si>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</si>
  <si>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</si>
  <si>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</si>
  <si>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</si>
  <si>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</si>
  <si>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</si>
  <si>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</si>
  <si>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</si>
  <si>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</si>
  <si>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</si>
  <si>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</si>
  <si>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</si>
  <si>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</si>
  <si>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</si>
  <si>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</si>
  <si>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</si>
  <si>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</si>
  <si>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</si>
  <si>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</si>
  <si>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</si>
  <si>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</si>
  <si>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</si>
  <si>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</si>
  <si>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</si>
  <si>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</si>
  <si>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</si>
  <si>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</si>
  <si>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</si>
  <si>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</si>
  <si>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</si>
  <si>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</si>
  <si>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</si>
  <si>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</si>
  <si>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</si>
  <si>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</si>
  <si>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</si>
  <si>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</si>
  <si>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</si>
  <si>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</si>
  <si>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</si>
  <si>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</si>
  <si>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</si>
  <si>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</si>
  <si>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</si>
  <si>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</si>
  <si>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</si>
  <si>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</si>
  <si>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</si>
  <si>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</si>
  <si>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</si>
  <si>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</si>
  <si>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</si>
  <si>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</si>
  <si>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</si>
  <si>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</si>
  <si>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</si>
  <si>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</si>
  <si>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</si>
  <si>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</si>
  <si>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</si>
  <si>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</si>
  <si>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</si>
  <si>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</si>
  <si>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</si>
  <si>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</si>
  <si>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</si>
  <si>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</si>
  <si>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</si>
  <si>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</si>
  <si>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</si>
  <si>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</si>
  <si>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</si>
  <si>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</si>
  <si>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</si>
  <si>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</si>
  <si>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</si>
  <si>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</si>
  <si>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</si>
  <si>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</si>
  <si>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</si>
  <si>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</si>
  <si>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</si>
  <si>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</si>
  <si>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</si>
  <si>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</si>
  <si>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</si>
  <si>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</si>
  <si>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</si>
  <si>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</si>
  <si>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</si>
  <si>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</si>
  <si>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</si>
  <si>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</si>
  <si>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</si>
  <si>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</si>
  <si>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</si>
  <si>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</si>
  <si>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</si>
  <si>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</si>
  <si>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</si>
  <si>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</si>
  <si>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</si>
  <si>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</si>
  <si>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</si>
  <si>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</si>
  <si>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</si>
  <si>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</si>
  <si>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</si>
  <si>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</si>
  <si>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</si>
  <si>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</si>
  <si>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</si>
  <si>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</si>
  <si>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</si>
  <si>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</si>
  <si>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</si>
  <si>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</si>
  <si>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</si>
  <si>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</si>
  <si>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</si>
  <si>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</si>
  <si>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</si>
  <si>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</si>
  <si>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</si>
  <si>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</si>
  <si>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</si>
  <si>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</si>
  <si>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</si>
  <si>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</si>
  <si>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</si>
  <si>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</si>
  <si>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</si>
  <si>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</si>
  <si>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</si>
  <si>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</si>
  <si>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</si>
  <si>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</si>
  <si>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</si>
  <si>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</si>
  <si>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</si>
  <si>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</si>
  <si>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</si>
  <si>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</si>
  <si>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</si>
  <si>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</si>
  <si>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</si>
  <si>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</si>
  <si>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</si>
  <si>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</si>
  <si>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</si>
  <si>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</si>
  <si>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</si>
  <si>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</si>
  <si>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</si>
  <si>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</si>
  <si>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</si>
  <si>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</si>
  <si>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</si>
  <si>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</si>
  <si>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</si>
  <si>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</si>
  <si>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</si>
  <si>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</si>
  <si>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</si>
  <si>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</si>
  <si>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</si>
  <si>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</si>
  <si>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</si>
  <si>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</si>
  <si>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</si>
  <si>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</si>
  <si>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</si>
  <si>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</si>
  <si>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</si>
  <si>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</si>
  <si>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</si>
  <si>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</si>
  <si>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</si>
  <si>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</si>
  <si>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</si>
  <si>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</si>
  <si>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</si>
  <si>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</si>
  <si>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</si>
  <si>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</si>
  <si>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</si>
  <si>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</si>
  <si>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</si>
  <si>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</si>
  <si>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</si>
  <si>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</si>
  <si>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</si>
  <si>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</si>
  <si>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</si>
  <si>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</si>
  <si>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</si>
  <si>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</si>
  <si>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</si>
  <si>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</si>
  <si>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</si>
  <si>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</si>
  <si>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</si>
  <si>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</si>
  <si>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</si>
  <si>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</si>
  <si>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</si>
  <si>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</si>
  <si>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</si>
  <si>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</si>
  <si>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</si>
  <si>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</si>
  <si>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</si>
  <si>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</si>
  <si>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</si>
  <si>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</si>
  <si>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</si>
  <si>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</si>
  <si>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</si>
  <si>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</si>
  <si>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</si>
  <si>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</si>
  <si>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</si>
  <si>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</si>
  <si>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</si>
  <si>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</si>
  <si>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</si>
  <si>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</si>
  <si>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</si>
  <si>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</si>
  <si>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</si>
  <si>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</si>
  <si>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</si>
  <si>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</si>
  <si>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</si>
  <si>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</si>
  <si>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</si>
  <si>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</si>
  <si>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</si>
  <si>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</si>
  <si>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</si>
  <si>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</si>
  <si>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</si>
  <si>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</si>
  <si>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</si>
  <si>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</si>
  <si>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</si>
  <si>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</si>
  <si>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</si>
  <si>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</si>
  <si>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</si>
  <si>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</si>
  <si>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</si>
  <si>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</si>
  <si>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</si>
  <si>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</si>
  <si>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</si>
  <si>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</si>
  <si>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</si>
  <si>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</si>
  <si>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</si>
  <si>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</si>
  <si>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</si>
  <si>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</si>
  <si>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</si>
  <si>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</si>
  <si>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</si>
  <si>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</si>
  <si>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</si>
  <si>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</si>
  <si>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</si>
  <si>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</si>
  <si>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</si>
  <si>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</si>
  <si>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</si>
  <si>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</si>
  <si>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</si>
  <si>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</si>
  <si>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</si>
  <si>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</si>
  <si>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</si>
  <si>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</si>
  <si>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</si>
  <si>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</si>
  <si>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</si>
  <si>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</si>
  <si>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</si>
  <si>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</si>
  <si>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</si>
  <si>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</si>
  <si>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</si>
  <si>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</si>
  <si>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</si>
  <si>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</si>
  <si>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</si>
  <si>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</si>
  <si>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</si>
  <si>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</si>
  <si>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</si>
  <si>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</si>
  <si>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</si>
  <si>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</si>
  <si>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</si>
  <si>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</si>
  <si>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</si>
  <si>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</si>
  <si>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</si>
  <si>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</si>
  <si>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</si>
  <si>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</si>
  <si>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</si>
  <si>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</si>
  <si>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</si>
  <si>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</si>
  <si>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</si>
  <si>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</si>
  <si>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</si>
  <si>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</si>
  <si>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</si>
  <si>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</si>
  <si>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</si>
  <si>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</si>
  <si>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</si>
  <si>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</si>
  <si>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</si>
  <si>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</si>
  <si>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</si>
  <si>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</si>
  <si>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</si>
  <si>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</si>
  <si>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</si>
  <si>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</si>
  <si>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</si>
  <si>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</si>
  <si>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</si>
  <si>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</si>
  <si>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</si>
  <si>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</si>
  <si>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</si>
  <si>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</si>
  <si>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</si>
  <si>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</si>
  <si>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</si>
  <si>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</si>
  <si>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</si>
  <si>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</si>
  <si>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</si>
  <si>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</si>
  <si>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</si>
  <si>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</si>
  <si>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</si>
  <si>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</si>
  <si>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</si>
  <si>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</si>
  <si>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</si>
  <si>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</si>
  <si>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</si>
  <si>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</si>
  <si>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</si>
  <si>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</si>
  <si>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</si>
  <si>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</si>
  <si>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</si>
  <si>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</si>
  <si>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</si>
  <si>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</si>
  <si>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</si>
  <si>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</si>
  <si>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</si>
  <si>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</si>
  <si>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</si>
  <si>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</si>
  <si>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</si>
  <si>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</si>
  <si>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</si>
  <si>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</si>
  <si>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</si>
  <si>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</si>
  <si>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</si>
  <si>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</si>
  <si>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</si>
  <si>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</si>
  <si>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</si>
  <si>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</si>
  <si>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</si>
  <si>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</si>
  <si>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</si>
  <si>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</si>
  <si>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</si>
  <si>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</si>
  <si>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</si>
  <si>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</si>
  <si>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</si>
  <si>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</si>
  <si>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</si>
  <si>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</si>
  <si>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</si>
  <si>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</si>
  <si>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</si>
  <si>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</si>
  <si>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</si>
  <si>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</si>
  <si>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</si>
  <si>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</si>
  <si>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</si>
  <si>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</si>
  <si>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</si>
  <si>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</si>
  <si>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</si>
  <si>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</si>
  <si>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</si>
  <si>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</si>
  <si>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</si>
  <si>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</si>
  <si>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</si>
  <si>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</si>
  <si>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</si>
  <si>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</si>
  <si>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</si>
  <si>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</si>
  <si>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</si>
  <si>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</si>
  <si>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</si>
  <si>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</si>
  <si>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</si>
  <si>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</si>
  <si>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</si>
  <si>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</si>
  <si>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</si>
  <si>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</si>
  <si>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</si>
  <si>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</si>
  <si>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</si>
  <si>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</si>
  <si>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</si>
  <si>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</si>
  <si>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</si>
  <si>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</si>
  <si>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</si>
  <si>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</si>
  <si>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</si>
  <si>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</si>
  <si>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</si>
  <si>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</si>
  <si>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</si>
  <si>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</si>
  <si>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</si>
  <si>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</si>
  <si>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</si>
  <si>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</si>
  <si>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</si>
  <si>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</si>
  <si>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</si>
  <si>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</si>
  <si>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</si>
  <si>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</si>
  <si>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</si>
  <si>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</si>
  <si>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</si>
  <si>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</si>
  <si>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</si>
  <si>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</si>
  <si>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</si>
  <si>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</si>
  <si>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</si>
  <si>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</si>
  <si>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</si>
  <si>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</si>
  <si>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</si>
  <si>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</si>
  <si>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</si>
  <si>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</si>
  <si>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</si>
  <si>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</si>
  <si>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</si>
  <si>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</si>
  <si>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</si>
  <si>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</si>
  <si>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</si>
  <si>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</si>
  <si>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</si>
  <si>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</si>
  <si>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</si>
  <si>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</si>
  <si>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</si>
  <si>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</si>
  <si>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</si>
  <si>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</si>
  <si>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</si>
  <si>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</si>
  <si>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</si>
  <si>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</si>
  <si>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</si>
  <si>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</si>
  <si>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</si>
  <si>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</si>
  <si>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</si>
  <si>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</si>
  <si>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</si>
  <si>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</si>
  <si>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</si>
  <si>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</si>
  <si>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</si>
  <si>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</si>
  <si>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</si>
  <si>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</si>
  <si>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</si>
  <si>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</si>
  <si>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</si>
  <si>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</si>
  <si>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</si>
  <si>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</si>
  <si>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</si>
  <si>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</si>
  <si>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</si>
  <si>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</si>
  <si>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</si>
  <si>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</si>
  <si>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</si>
  <si>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</si>
  <si>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</si>
  <si>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</si>
  <si>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</si>
  <si>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</si>
  <si>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</si>
  <si>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</si>
  <si>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</si>
  <si>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</si>
  <si>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</si>
  <si>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</si>
  <si>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</si>
  <si>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</si>
  <si>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</si>
  <si>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</si>
  <si>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</si>
  <si>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</si>
  <si>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</si>
  <si>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</si>
  <si>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</si>
  <si>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</si>
  <si>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</si>
  <si>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</si>
  <si>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</si>
  <si>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</si>
  <si>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</si>
  <si>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</si>
  <si>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</si>
  <si>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</si>
  <si>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</si>
  <si>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</si>
  <si>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</si>
  <si>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</si>
  <si>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</si>
  <si>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</si>
  <si>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</si>
  <si>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</si>
  <si>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</si>
  <si>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</si>
  <si>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</si>
  <si>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</si>
  <si>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</si>
  <si>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</si>
  <si>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</si>
  <si>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</si>
  <si>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</si>
  <si>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</si>
  <si>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</si>
  <si>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</si>
  <si>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</si>
  <si>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</si>
  <si>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</si>
  <si>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</si>
  <si>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</si>
  <si>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</si>
  <si>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</si>
  <si>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</si>
  <si>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</si>
  <si>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</si>
  <si>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</si>
  <si>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</si>
  <si>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</si>
  <si>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</si>
  <si>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</si>
  <si>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</si>
  <si>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</si>
  <si>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</si>
  <si>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</si>
  <si>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</si>
  <si>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</si>
  <si>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</si>
  <si>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</si>
  <si>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</si>
  <si>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</si>
  <si>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</si>
  <si>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</si>
  <si>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</si>
  <si>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</si>
  <si>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</si>
  <si>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</si>
  <si>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</si>
  <si>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</si>
  <si>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</si>
  <si>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</si>
  <si>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</si>
  <si>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</si>
  <si>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</si>
  <si>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</si>
  <si>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</si>
  <si>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</si>
  <si>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</si>
  <si>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</si>
  <si>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</si>
  <si>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</si>
  <si>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</si>
  <si>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</si>
  <si>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</si>
  <si>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</si>
  <si>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</si>
  <si>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</si>
  <si>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</si>
  <si>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</si>
  <si>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</si>
  <si>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</si>
  <si>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</si>
  <si>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</si>
  <si>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</si>
  <si>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</si>
  <si>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</si>
  <si>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</si>
  <si>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</si>
  <si>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</si>
  <si>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</si>
  <si>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</si>
  <si>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</si>
  <si>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</si>
  <si>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</si>
  <si>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</si>
  <si>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</si>
  <si>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</si>
  <si>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</si>
  <si>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</si>
  <si>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</si>
  <si>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</si>
  <si>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</si>
  <si>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</si>
  <si>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</si>
  <si>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</si>
  <si>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</si>
  <si>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</si>
  <si>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</si>
  <si>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</si>
  <si>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</si>
  <si>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</si>
  <si>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</si>
  <si>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</si>
  <si>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</si>
  <si>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</si>
  <si>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</si>
  <si>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</si>
  <si>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</si>
  <si>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</si>
  <si>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</si>
  <si>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</si>
  <si>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</si>
  <si>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</si>
  <si>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</si>
  <si>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</si>
  <si>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</si>
  <si>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</si>
  <si>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</si>
  <si>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</si>
  <si>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</si>
  <si>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</si>
  <si>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</si>
  <si>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</si>
  <si>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</si>
  <si>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</si>
  <si>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</si>
  <si>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</si>
  <si>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</si>
  <si>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</si>
  <si>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</si>
  <si>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</si>
  <si>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</si>
  <si>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</si>
  <si>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</si>
  <si>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</si>
  <si>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</si>
  <si>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</si>
  <si>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</si>
  <si>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</si>
  <si>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</si>
  <si>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</si>
  <si>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</si>
  <si>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</si>
  <si>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</si>
  <si>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</si>
  <si>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</si>
  <si>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</si>
  <si>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</si>
  <si>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</si>
  <si>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</si>
  <si>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</si>
  <si>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</si>
  <si>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</si>
  <si>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</si>
  <si>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</si>
  <si>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</si>
  <si>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</si>
  <si>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</si>
  <si>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</si>
  <si>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</si>
  <si>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</si>
  <si>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</si>
  <si>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</si>
  <si>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</si>
  <si>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</si>
  <si>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</si>
  <si>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</si>
  <si>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</si>
  <si>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</si>
  <si>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</si>
  <si>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</si>
  <si>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</si>
  <si>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</si>
  <si>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</si>
  <si>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</si>
  <si>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</si>
  <si>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</si>
  <si>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</si>
  <si>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</si>
  <si>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</si>
  <si>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</si>
  <si>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</si>
  <si>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</si>
  <si>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</si>
  <si>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</si>
  <si>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</si>
  <si>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</si>
  <si>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</si>
  <si>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</si>
  <si>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</si>
  <si>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</si>
  <si>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</si>
  <si>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</si>
  <si>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</si>
  <si>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</si>
  <si>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</si>
  <si>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</si>
  <si>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</si>
  <si>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</si>
  <si>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</si>
  <si>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</si>
  <si>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</si>
  <si>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</si>
  <si>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</si>
  <si>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</si>
  <si>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</si>
  <si>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</si>
  <si>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</si>
  <si>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</si>
  <si>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</si>
  <si>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</si>
  <si>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</si>
  <si>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</si>
  <si>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</si>
  <si>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</si>
  <si>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</si>
  <si>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</si>
  <si>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</si>
  <si>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</si>
  <si>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</si>
  <si>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</si>
  <si>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</si>
  <si>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</si>
  <si>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</si>
  <si>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</si>
  <si>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</si>
  <si>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</si>
  <si>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</si>
  <si>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</si>
  <si>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</si>
  <si>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</si>
  <si>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</si>
  <si>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</si>
  <si>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</si>
  <si>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</si>
  <si>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</si>
  <si>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</si>
  <si>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</si>
  <si>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</si>
  <si>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</si>
  <si>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</si>
  <si>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</si>
  <si>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</si>
  <si>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</si>
  <si>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</si>
  <si>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</si>
  <si>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</si>
  <si>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</si>
  <si>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</si>
  <si>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</si>
  <si>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</si>
  <si>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</si>
  <si>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</si>
  <si>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</si>
  <si>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</si>
  <si>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</si>
  <si>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</si>
  <si>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</si>
  <si>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</si>
  <si>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</si>
  <si>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</si>
  <si>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</si>
  <si>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</si>
  <si>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</si>
  <si>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</si>
  <si>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</si>
  <si>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</si>
  <si>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</si>
  <si>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</si>
  <si>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</si>
  <si>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</si>
  <si>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</si>
  <si>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</si>
  <si>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</si>
  <si>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</si>
  <si>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</si>
  <si>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</si>
  <si>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</si>
  <si>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</si>
  <si>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</si>
  <si>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</si>
  <si>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</si>
  <si>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</si>
  <si>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</si>
  <si>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</si>
  <si>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</si>
  <si>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</si>
  <si>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</si>
  <si>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</si>
  <si>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</si>
  <si>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</si>
  <si>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</si>
  <si>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</si>
  <si>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</si>
  <si>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</si>
  <si>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</si>
  <si>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</si>
  <si>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</si>
  <si>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</si>
  <si>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</si>
  <si>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</si>
  <si>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</si>
  <si>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</si>
  <si>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</si>
  <si>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</si>
  <si>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</si>
  <si>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</si>
  <si>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</si>
  <si>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</si>
  <si>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</si>
  <si>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</si>
  <si>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</si>
  <si>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</si>
  <si>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</si>
  <si>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</si>
  <si>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</si>
  <si>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</si>
  <si>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</si>
  <si>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</si>
  <si>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</si>
  <si>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</si>
  <si>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</si>
  <si>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</si>
  <si>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</si>
  <si>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</si>
  <si>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</si>
  <si>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</si>
  <si>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</si>
  <si>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</si>
  <si>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</si>
  <si>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</si>
  <si>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</si>
  <si>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</si>
  <si>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</si>
  <si>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</si>
  <si>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</si>
  <si>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</si>
  <si>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</si>
  <si>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</si>
  <si>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</si>
  <si>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</si>
  <si>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</si>
  <si>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</si>
  <si>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</si>
  <si>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</si>
  <si>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</si>
  <si>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</si>
  <si>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</si>
  <si>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</si>
  <si>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</si>
  <si>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</si>
  <si>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</si>
  <si>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</si>
  <si>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</si>
  <si>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</si>
  <si>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</si>
  <si>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</si>
  <si>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</si>
  <si>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</si>
  <si>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</si>
  <si>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</si>
  <si>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</si>
  <si>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</si>
  <si>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</si>
  <si>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</si>
  <si>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</si>
  <si>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</si>
  <si>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</si>
  <si>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</si>
  <si>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</si>
  <si>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</si>
  <si>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</si>
  <si>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</si>
  <si>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</si>
  <si>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</si>
  <si>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</si>
  <si>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</si>
  <si>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</si>
  <si>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</si>
  <si>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</si>
  <si>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</si>
  <si>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</si>
  <si>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</si>
  <si>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</si>
  <si>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</si>
  <si>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</si>
  <si>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</si>
  <si>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</si>
  <si>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</si>
  <si>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</si>
  <si>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</si>
  <si>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</si>
  <si>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</si>
  <si>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</si>
  <si>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</si>
  <si>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</si>
  <si>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</si>
  <si>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</si>
  <si>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</si>
  <si>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</si>
  <si>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</si>
  <si>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</si>
  <si>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</si>
  <si>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</si>
  <si>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</si>
  <si>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</si>
  <si>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</si>
  <si>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</si>
  <si>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</si>
  <si>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</si>
  <si>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</si>
  <si>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</si>
  <si>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</si>
  <si>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</si>
  <si>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</si>
  <si>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</si>
  <si>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</si>
  <si>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</si>
  <si>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</si>
  <si>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</si>
  <si>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</si>
  <si>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</si>
  <si>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</si>
  <si>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</si>
  <si>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</si>
  <si>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</si>
  <si>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</si>
  <si>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</si>
  <si>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</si>
  <si>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</si>
  <si>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</si>
  <si>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</si>
  <si>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</si>
  <si>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</si>
  <si>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</si>
  <si>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</si>
  <si>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</si>
  <si>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</si>
  <si>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</si>
  <si>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</si>
  <si>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</si>
  <si>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</si>
  <si>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</si>
  <si>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</si>
  <si>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</si>
  <si>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</si>
  <si>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</si>
  <si>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</si>
  <si>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</si>
  <si>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</si>
  <si>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</si>
  <si>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</si>
  <si>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</si>
  <si>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</si>
  <si>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</si>
  <si>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</si>
  <si>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</si>
  <si>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</si>
  <si>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</si>
  <si>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</si>
  <si>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</si>
  <si>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</si>
  <si>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</si>
  <si>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</si>
  <si>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</si>
  <si>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</si>
  <si>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</si>
  <si>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</si>
  <si>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</si>
  <si>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</si>
  <si>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</si>
  <si>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</si>
  <si>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</si>
  <si>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</si>
  <si>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</si>
  <si>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</si>
  <si>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</si>
  <si>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</si>
  <si>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</si>
  <si>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</si>
  <si>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</si>
  <si>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</si>
  <si>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</si>
  <si>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</si>
  <si>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</si>
  <si>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</si>
  <si>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</si>
  <si>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</si>
  <si>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</si>
  <si>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</si>
  <si>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</si>
  <si>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</si>
  <si>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</si>
  <si>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</si>
  <si>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</si>
  <si>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</si>
  <si>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</si>
  <si>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</si>
  <si>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</si>
  <si>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</si>
  <si>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</si>
  <si>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</si>
  <si>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</si>
  <si>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</si>
  <si>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</si>
  <si>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</si>
  <si>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</si>
  <si>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</si>
  <si>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</si>
  <si>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</si>
  <si>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</si>
  <si>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</si>
  <si>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</si>
  <si>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</si>
  <si>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</si>
  <si>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</si>
  <si>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</si>
  <si>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</si>
  <si>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</si>
  <si>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</si>
  <si>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</si>
  <si>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</si>
  <si>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</si>
  <si>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</si>
  <si>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</si>
  <si>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</si>
  <si>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</si>
  <si>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</si>
  <si>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</si>
  <si>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</si>
  <si>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</si>
  <si>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</si>
  <si>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</si>
  <si>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</si>
  <si>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</si>
  <si>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</si>
  <si>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</si>
  <si>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</si>
  <si>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</si>
  <si>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</si>
  <si>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</si>
  <si>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</si>
  <si>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</si>
  <si>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</si>
  <si>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</si>
  <si>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</si>
  <si>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</si>
  <si>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</si>
  <si>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</si>
  <si>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</si>
  <si>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</si>
  <si>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</si>
  <si>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</si>
  <si>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</si>
  <si>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</si>
  <si>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</si>
  <si>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</si>
  <si>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</si>
  <si>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</si>
  <si>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</si>
  <si>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</si>
  <si>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</si>
  <si>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</si>
  <si>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</si>
  <si>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</si>
  <si>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</si>
  <si>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</si>
  <si>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</si>
  <si>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</si>
  <si>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</si>
  <si>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</si>
  <si>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</si>
  <si>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</si>
  <si>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</si>
  <si>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</si>
  <si>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</si>
  <si>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</si>
  <si>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</si>
  <si>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</si>
  <si>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</si>
  <si>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</si>
  <si>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</si>
  <si>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</si>
  <si>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</si>
  <si>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</si>
  <si>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</si>
  <si>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</si>
  <si>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</si>
  <si>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</si>
  <si>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</si>
  <si>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</si>
  <si>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</si>
  <si>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</si>
  <si>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</si>
  <si>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</si>
  <si>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</si>
  <si>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</si>
  <si>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</si>
  <si>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</si>
  <si>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</si>
  <si>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</si>
  <si>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</si>
  <si>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</si>
  <si>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</si>
  <si>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</si>
  <si>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</si>
  <si>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</si>
  <si>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</si>
  <si>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</si>
  <si>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</si>
  <si>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</si>
  <si>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</si>
  <si>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</si>
  <si>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</si>
  <si>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</si>
  <si>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</si>
  <si>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</si>
  <si>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</si>
  <si>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</si>
  <si>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</si>
  <si>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</si>
  <si>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</si>
  <si>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</si>
  <si>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</si>
  <si>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</si>
  <si>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</si>
  <si>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</si>
  <si>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</si>
  <si>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</si>
  <si>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</si>
  <si>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</si>
  <si>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</si>
  <si>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</si>
  <si>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</si>
  <si>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</si>
  <si>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</si>
  <si>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</si>
  <si>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</si>
  <si>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</si>
  <si>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</si>
  <si>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</si>
  <si>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</si>
  <si>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</si>
  <si>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</si>
  <si>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</si>
  <si>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</si>
  <si>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</si>
  <si>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</si>
  <si>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</si>
  <si>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</si>
  <si>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</si>
  <si>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</si>
  <si>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</si>
  <si>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</si>
  <si>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</si>
  <si>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</si>
  <si>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</si>
  <si>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</si>
  <si>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</si>
  <si>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</si>
  <si>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</si>
  <si>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</si>
  <si>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</si>
  <si>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</si>
  <si>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</si>
  <si>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</si>
  <si>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</si>
  <si>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</si>
  <si>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</si>
  <si>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</si>
  <si>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</si>
  <si>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</si>
  <si>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</si>
  <si>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</si>
  <si>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</si>
  <si>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</si>
  <si>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</si>
  <si>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</si>
  <si>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</si>
  <si>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</si>
  <si>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</si>
  <si>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</si>
  <si>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</si>
  <si>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</si>
  <si>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</si>
  <si>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</si>
  <si>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</si>
  <si>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</si>
  <si>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</si>
  <si>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</si>
  <si>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</si>
  <si>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</si>
  <si>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</si>
  <si>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</si>
  <si>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</si>
  <si>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</si>
  <si>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</si>
  <si>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</si>
  <si>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</si>
  <si>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</si>
  <si>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</si>
  <si>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</si>
  <si>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</si>
  <si>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</si>
  <si>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</si>
  <si>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</si>
  <si>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</si>
  <si>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</si>
  <si>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</si>
  <si>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</si>
  <si>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</si>
  <si>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</si>
  <si>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</si>
  <si>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</si>
  <si>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</si>
  <si>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</si>
  <si>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</si>
  <si>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</si>
  <si>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</si>
  <si>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</si>
  <si>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</si>
  <si>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</si>
  <si>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</si>
  <si>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</si>
  <si>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</si>
  <si>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</si>
  <si>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</si>
  <si>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</si>
  <si>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</si>
  <si>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</si>
  <si>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</si>
  <si>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</si>
  <si>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</si>
  <si>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</si>
  <si>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</si>
  <si>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</si>
  <si>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</si>
  <si>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</si>
  <si>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</si>
  <si>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</si>
  <si>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</si>
  <si>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</si>
  <si>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</si>
  <si>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</si>
  <si>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</si>
  <si>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</si>
  <si>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</si>
  <si>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</si>
  <si>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</si>
  <si>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</si>
  <si>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</si>
  <si>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</si>
  <si>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</si>
  <si>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</si>
  <si>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</si>
  <si>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</si>
  <si>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</si>
  <si>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</si>
  <si>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</si>
  <si>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</si>
  <si>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</si>
  <si>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</si>
  <si>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</si>
  <si>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</si>
  <si>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</si>
  <si>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</si>
  <si>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</si>
  <si>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</si>
  <si>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</si>
  <si>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</si>
  <si>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</si>
  <si>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</si>
  <si>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</si>
  <si>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</si>
  <si>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</si>
  <si>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</si>
  <si>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</si>
  <si>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</si>
  <si>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</si>
  <si>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</si>
  <si>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</si>
  <si>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</si>
  <si>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</si>
  <si>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</si>
  <si>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</si>
  <si>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</si>
  <si>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</si>
  <si>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</si>
  <si>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</si>
  <si>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</si>
  <si>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</si>
  <si>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</si>
  <si>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</si>
  <si>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</si>
  <si>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</si>
  <si>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</si>
  <si>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</si>
  <si>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</si>
  <si>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</si>
  <si>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</si>
  <si>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</si>
  <si>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</si>
  <si>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</si>
  <si>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</si>
  <si>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</si>
  <si>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</si>
  <si>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</si>
  <si>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</si>
  <si>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</si>
  <si>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</si>
  <si>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</si>
  <si>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</si>
  <si>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</si>
  <si>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</si>
  <si>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</si>
  <si>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</si>
  <si>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</si>
  <si>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</si>
  <si>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</si>
  <si>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</si>
  <si>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</si>
  <si>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</si>
  <si>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</si>
  <si>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</si>
  <si>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</si>
  <si>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</si>
  <si>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</si>
  <si>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</si>
  <si>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</si>
  <si>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</si>
  <si>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</si>
  <si>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</si>
  <si>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</si>
  <si>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</si>
  <si>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</si>
  <si>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</si>
  <si>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</si>
  <si>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</si>
  <si>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</si>
  <si>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</si>
  <si>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</si>
  <si>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</si>
  <si>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</si>
  <si>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</si>
  <si>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</si>
  <si>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</si>
  <si>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</si>
  <si>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</si>
  <si>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</si>
  <si>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</si>
  <si>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</si>
  <si>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</si>
  <si>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</si>
  <si>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</si>
  <si>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</si>
  <si>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</si>
  <si>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</si>
  <si>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</si>
  <si>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</si>
  <si>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</si>
  <si>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</si>
  <si>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</si>
  <si>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</si>
  <si>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</si>
  <si>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</si>
  <si>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</si>
  <si>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</si>
  <si>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</si>
  <si>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</si>
  <si>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</si>
  <si>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</si>
  <si>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</si>
  <si>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</si>
  <si>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</si>
  <si>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</si>
  <si>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</si>
  <si>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</si>
  <si>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</si>
  <si>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</si>
  <si>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</si>
  <si>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</si>
  <si>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</si>
  <si>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</si>
  <si>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</si>
  <si>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</si>
  <si>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</si>
  <si>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</si>
  <si>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</si>
  <si>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</si>
  <si>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</si>
  <si>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</si>
  <si>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</si>
  <si>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</si>
  <si>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</si>
  <si>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</si>
  <si>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</si>
  <si>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</si>
  <si>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</si>
  <si>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</si>
  <si>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</si>
  <si>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</si>
  <si>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</si>
  <si>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</si>
  <si>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</si>
  <si>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</si>
  <si>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</si>
  <si>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</si>
  <si>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</si>
  <si>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</si>
  <si>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</si>
  <si>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</si>
  <si>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</si>
  <si>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</si>
  <si>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</si>
  <si>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</si>
  <si>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</si>
  <si>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</si>
  <si>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</si>
  <si>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</si>
  <si>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</si>
  <si>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</si>
  <si>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</si>
  <si>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</si>
  <si>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</si>
  <si>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</si>
  <si>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</si>
  <si>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</si>
  <si>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</si>
  <si>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</si>
  <si>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</si>
  <si>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</si>
  <si>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</si>
  <si>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</si>
  <si>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</si>
  <si>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</si>
  <si>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</si>
  <si>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</si>
  <si>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</si>
  <si>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</si>
  <si>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</si>
  <si>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</si>
  <si>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</si>
  <si>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</si>
  <si>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</si>
  <si>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</si>
  <si>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</si>
  <si>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</si>
  <si>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</si>
  <si>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</si>
  <si>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</si>
  <si>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</si>
  <si>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</si>
  <si>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</si>
  <si>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</si>
  <si>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</si>
  <si>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</si>
  <si>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</si>
  <si>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</si>
  <si>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</si>
  <si>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</si>
  <si>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</si>
  <si>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</si>
  <si>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</si>
  <si>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</si>
  <si>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</si>
  <si>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</si>
  <si>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</si>
  <si>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</si>
  <si>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</si>
  <si>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</si>
  <si>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</si>
  <si>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</si>
  <si>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</si>
  <si>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</si>
  <si>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</si>
  <si>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</si>
  <si>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</si>
  <si>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</si>
  <si>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</si>
  <si>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</si>
  <si>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</si>
  <si>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</si>
  <si>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</si>
  <si>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</si>
  <si>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</si>
  <si>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</si>
  <si>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</si>
  <si>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</si>
  <si>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</si>
  <si>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</si>
  <si>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</si>
  <si>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</si>
  <si>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</si>
  <si>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</si>
  <si>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</si>
  <si>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</si>
  <si>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</si>
  <si>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</si>
  <si>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</si>
  <si>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</si>
  <si>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</si>
  <si>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</si>
  <si>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</si>
  <si>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</si>
  <si>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</si>
  <si>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</si>
  <si>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</si>
  <si>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</si>
  <si>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</si>
  <si>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</si>
  <si>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</si>
  <si>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</si>
  <si>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</si>
  <si>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</si>
  <si>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</si>
  <si>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</si>
  <si>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</si>
  <si>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</si>
  <si>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</si>
  <si>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</si>
  <si>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</si>
  <si>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</si>
  <si>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</si>
  <si>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</si>
  <si>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</si>
  <si>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</si>
  <si>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</si>
  <si>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</si>
  <si>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</si>
  <si>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</si>
  <si>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</si>
  <si>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</si>
  <si>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</si>
  <si>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</si>
  <si>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</si>
  <si>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</si>
  <si>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</si>
  <si>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</si>
  <si>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</si>
  <si>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</si>
  <si>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</si>
  <si>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</si>
  <si>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</si>
  <si>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</si>
  <si>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</si>
  <si>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</si>
  <si>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</si>
  <si>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</si>
  <si>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</si>
  <si>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</si>
  <si>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</si>
  <si>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</si>
  <si>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</si>
  <si>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</si>
  <si>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</si>
  <si>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</si>
  <si>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</si>
  <si>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</si>
  <si>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</si>
  <si>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</si>
  <si>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</si>
  <si>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</si>
  <si>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</si>
  <si>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</si>
  <si>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</si>
  <si>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</si>
  <si>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</si>
  <si>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</si>
  <si>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</si>
  <si>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</si>
  <si>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</si>
  <si>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</si>
  <si>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</si>
  <si>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</si>
  <si>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</si>
  <si>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</si>
  <si>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</si>
  <si>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</si>
  <si>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</si>
  <si>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</si>
  <si>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</si>
  <si>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</si>
  <si>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</si>
  <si>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</si>
  <si>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</si>
  <si>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</si>
  <si>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</si>
  <si>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</si>
  <si>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</si>
  <si>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</si>
  <si>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</si>
  <si>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</si>
  <si>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</si>
  <si>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</si>
  <si>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</si>
  <si>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</si>
  <si>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</si>
  <si>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</si>
  <si>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</si>
  <si>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</si>
  <si>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</si>
  <si>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</si>
  <si>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</si>
  <si>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</si>
  <si>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</si>
  <si>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</si>
  <si>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</si>
  <si>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</si>
  <si>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</si>
  <si>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</si>
  <si>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</si>
  <si>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</si>
  <si>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</si>
  <si>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</si>
  <si>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</si>
  <si>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</si>
  <si>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</si>
  <si>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</si>
  <si>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</si>
  <si>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</si>
  <si>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</si>
  <si>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</si>
  <si>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</si>
  <si>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</si>
  <si>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</si>
  <si>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</si>
  <si>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</si>
  <si>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</si>
  <si>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</si>
  <si>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</si>
  <si>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</si>
  <si>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</si>
  <si>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</si>
  <si>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</si>
  <si>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</si>
  <si>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</si>
  <si>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</si>
  <si>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</si>
  <si>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</si>
  <si>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</si>
  <si>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</si>
  <si>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</si>
  <si>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</si>
  <si>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</si>
  <si>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</si>
  <si>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</si>
  <si>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</si>
  <si>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</si>
  <si>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</si>
  <si>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</si>
  <si>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</si>
  <si>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</si>
  <si>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</si>
  <si>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</si>
  <si>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</si>
  <si>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</si>
  <si>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</si>
  <si>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</si>
  <si>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</si>
  <si>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</si>
  <si>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</si>
  <si>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</si>
  <si>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</si>
  <si>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</si>
  <si>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</si>
  <si>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</si>
  <si>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</si>
  <si>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</si>
  <si>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</si>
  <si>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</si>
  <si>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</si>
  <si>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</si>
  <si>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</si>
  <si>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</si>
  <si>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</si>
  <si>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</si>
  <si>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</si>
  <si>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</si>
  <si>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</si>
  <si>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</si>
  <si>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</si>
  <si>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</si>
  <si>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</si>
  <si>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</si>
  <si>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</si>
  <si>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</si>
  <si>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</si>
  <si>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</si>
  <si>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</si>
  <si>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</si>
  <si>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</si>
  <si>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</si>
  <si>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</si>
  <si>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</si>
  <si>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</si>
  <si>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</si>
  <si>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</si>
  <si>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</si>
  <si>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</si>
  <si>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</si>
  <si>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</si>
  <si>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</si>
  <si>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</si>
  <si>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</si>
  <si>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</si>
  <si>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</si>
  <si>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</si>
  <si>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</si>
  <si>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</si>
  <si>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</si>
  <si>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</si>
  <si>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</si>
  <si>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</si>
  <si>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</si>
  <si>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</si>
  <si>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</si>
  <si>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</si>
  <si>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</si>
  <si>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</si>
  <si>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</si>
  <si>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</si>
  <si>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</si>
  <si>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</si>
  <si>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</si>
  <si>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</si>
  <si>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</si>
  <si>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</si>
  <si>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</si>
  <si>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</si>
  <si>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</si>
  <si>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</si>
  <si>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</si>
  <si>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</si>
  <si>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</si>
  <si>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</si>
  <si>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</si>
  <si>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</si>
  <si>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</si>
  <si>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</si>
  <si>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</si>
  <si>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</si>
  <si>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</si>
  <si>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</si>
  <si>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</si>
  <si>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</si>
  <si>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</si>
  <si>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</si>
  <si>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</si>
  <si>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</si>
  <si>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</si>
  <si>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</si>
  <si>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</si>
  <si>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</si>
  <si>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</si>
  <si>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</si>
  <si>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</si>
  <si>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</si>
  <si>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</si>
  <si>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</si>
  <si>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</si>
  <si>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</si>
  <si>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</si>
  <si>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</si>
  <si>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</si>
  <si>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</si>
  <si>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</si>
  <si>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</si>
  <si>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</si>
  <si>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</si>
  <si>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</si>
  <si>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</si>
  <si>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</si>
  <si>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</si>
  <si>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</si>
  <si>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</si>
  <si>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</si>
  <si>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</si>
  <si>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</si>
  <si>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</si>
  <si>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</si>
  <si>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</si>
  <si>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</si>
  <si>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</si>
  <si>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</si>
  <si>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</si>
  <si>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</si>
  <si>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</si>
  <si>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</si>
  <si>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</si>
  <si>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</si>
  <si>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</si>
  <si>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</si>
  <si>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</si>
  <si>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</si>
  <si>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</si>
  <si>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</si>
  <si>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</si>
  <si>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</si>
  <si>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</si>
  <si>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</si>
  <si>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</si>
  <si>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</si>
  <si>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</si>
  <si>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</si>
  <si>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</si>
  <si>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</si>
  <si>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</si>
  <si>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</si>
  <si>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</si>
  <si>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</si>
  <si>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</si>
  <si>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</si>
  <si>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</si>
  <si>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</si>
  <si>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</si>
  <si>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</si>
  <si>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</si>
  <si>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</si>
  <si>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</si>
  <si>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</si>
  <si>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</si>
  <si>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</si>
  <si>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</si>
  <si>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</si>
  <si>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</si>
  <si>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</si>
  <si>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</si>
  <si>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</si>
  <si>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</si>
  <si>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</si>
  <si>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</si>
  <si>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</si>
  <si>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</si>
  <si>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</si>
  <si>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</si>
  <si>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</si>
  <si>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</si>
  <si>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</si>
  <si>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</si>
  <si>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</si>
  <si>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</si>
  <si>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</si>
  <si>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</si>
  <si>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</si>
  <si>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</si>
  <si>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</si>
  <si>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</si>
  <si>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</si>
  <si>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</si>
  <si>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</si>
  <si>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</si>
  <si>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</si>
  <si>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</si>
  <si>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</si>
  <si>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</si>
  <si>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</si>
  <si>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</si>
  <si>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</si>
  <si>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</si>
  <si>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</si>
  <si>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</si>
  <si>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</si>
  <si>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</si>
  <si>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</si>
  <si>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</si>
  <si>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</si>
  <si>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</si>
  <si>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</si>
  <si>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</si>
  <si>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</si>
  <si>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</si>
  <si>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</si>
  <si>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</si>
  <si>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</si>
  <si>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</si>
  <si>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</si>
  <si>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</si>
  <si>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</si>
  <si>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</si>
  <si>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</si>
  <si>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</si>
  <si>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</si>
  <si>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</si>
  <si>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</si>
  <si>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</si>
  <si>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</si>
  <si>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</si>
  <si>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</si>
  <si>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</si>
  <si>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</si>
  <si>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</si>
  <si>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</si>
  <si>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</si>
  <si>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</si>
  <si>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</si>
  <si>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</si>
  <si>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</si>
  <si>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</si>
  <si>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</si>
  <si>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</si>
  <si>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</si>
  <si>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</si>
  <si>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</si>
  <si>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</si>
  <si>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</si>
  <si>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</si>
  <si>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</si>
  <si>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</si>
  <si>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</si>
  <si>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</si>
  <si>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</si>
  <si>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</si>
  <si>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</si>
  <si>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</si>
  <si>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</si>
  <si>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</si>
  <si>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</si>
  <si>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</si>
  <si>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</si>
  <si>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</si>
  <si>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</si>
  <si>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</si>
  <si>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</si>
  <si>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</si>
  <si>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</si>
  <si>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</si>
  <si>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</si>
  <si>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</si>
  <si>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</si>
  <si>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</si>
  <si>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</si>
  <si>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</si>
  <si>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</si>
  <si>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</si>
  <si>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</si>
  <si>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</si>
  <si>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</si>
  <si>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</si>
  <si>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</si>
  <si>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</si>
  <si>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</si>
  <si>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</si>
  <si>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</si>
  <si>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</si>
  <si>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</si>
  <si>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</si>
  <si>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</si>
  <si>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</si>
  <si>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</si>
  <si>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</si>
  <si>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</si>
  <si>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</si>
  <si>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</si>
  <si>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</si>
  <si>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</si>
  <si>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</si>
  <si>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</si>
  <si>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</si>
  <si>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</si>
  <si>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</si>
  <si>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</si>
  <si>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</si>
  <si>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</si>
  <si>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</si>
  <si>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</si>
  <si>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</si>
  <si>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</si>
  <si>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</si>
  <si>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</si>
  <si>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</si>
  <si>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</si>
  <si>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</si>
  <si>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</si>
  <si>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</si>
  <si>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</si>
  <si>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</si>
  <si>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</si>
  <si>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</si>
  <si>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</si>
  <si>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</si>
  <si>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</si>
  <si>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</si>
  <si>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</si>
  <si>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</si>
  <si>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</si>
  <si>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</si>
  <si>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</si>
  <si>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</si>
  <si>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</si>
  <si>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</si>
  <si>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</si>
  <si>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</si>
  <si>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</si>
  <si>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</si>
  <si>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</si>
  <si>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</si>
  <si>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</si>
  <si>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</si>
  <si>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</si>
  <si>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</si>
  <si>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</si>
  <si>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</si>
  <si>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</si>
  <si>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</si>
  <si>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</si>
  <si>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</si>
  <si>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</si>
  <si>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</si>
  <si>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</si>
  <si>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</si>
  <si>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</si>
  <si>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</si>
  <si>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</si>
  <si>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</si>
  <si>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</si>
  <si>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</si>
  <si>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</si>
  <si>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</si>
  <si>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</si>
  <si>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</si>
  <si>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</si>
  <si>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</si>
  <si>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</si>
  <si>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</si>
  <si>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</si>
  <si>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</si>
  <si>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</si>
  <si>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</si>
  <si>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</si>
  <si>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</si>
  <si>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</si>
  <si>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</si>
  <si>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</si>
  <si>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</si>
  <si>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</si>
  <si>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</si>
  <si>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</si>
  <si>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</si>
  <si>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</si>
  <si>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</si>
  <si>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</si>
  <si>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</si>
  <si>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</si>
  <si>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</si>
  <si>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</si>
  <si>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</si>
  <si>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</si>
  <si>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</si>
  <si>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</si>
  <si>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</si>
  <si>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</si>
  <si>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</si>
  <si>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</si>
  <si>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</si>
  <si>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</si>
  <si>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</si>
  <si>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</si>
  <si>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</si>
  <si>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</si>
  <si>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</si>
  <si>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</si>
  <si>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</si>
  <si>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</si>
  <si>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</si>
  <si>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</si>
  <si>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</si>
  <si>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</si>
  <si>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</si>
  <si>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</si>
  <si>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</si>
  <si>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</si>
  <si>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</si>
  <si>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</si>
  <si>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</si>
  <si>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</si>
  <si>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</si>
  <si>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</si>
  <si>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</si>
  <si>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</si>
  <si>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</si>
  <si>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</si>
  <si>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</si>
  <si>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</si>
  <si>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</si>
  <si>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</si>
  <si>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</si>
  <si>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</si>
  <si>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</si>
  <si>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</si>
  <si>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</si>
  <si>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</si>
  <si>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</si>
  <si>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</si>
  <si>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</si>
  <si>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</si>
  <si>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</si>
  <si>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</si>
  <si>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</si>
  <si>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</si>
  <si>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</si>
  <si>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</si>
  <si>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</si>
  <si>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</si>
  <si>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</si>
  <si>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</si>
  <si>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</si>
  <si>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</si>
  <si>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</si>
  <si>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</si>
  <si>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</si>
  <si>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</si>
  <si>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</si>
  <si>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</si>
  <si>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</si>
  <si>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</si>
  <si>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</si>
  <si>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</si>
  <si>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</si>
  <si>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</si>
  <si>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</si>
  <si>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</si>
  <si>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</si>
  <si>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</si>
  <si>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</si>
  <si>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</si>
  <si>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</si>
  <si>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</si>
  <si>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</si>
  <si>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</si>
  <si>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</si>
  <si>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</si>
  <si>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</si>
  <si>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</si>
  <si>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</si>
  <si>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</si>
  <si>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</si>
  <si>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</si>
  <si>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</si>
  <si>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</si>
  <si>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</si>
  <si>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</si>
  <si>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</si>
  <si>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</si>
  <si>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</si>
  <si>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</si>
  <si>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</si>
  <si>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</si>
  <si>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</si>
  <si>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</si>
  <si>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</si>
  <si>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</si>
  <si>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</si>
  <si>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</si>
  <si>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</si>
  <si>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</si>
  <si>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</si>
  <si>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</si>
  <si>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</si>
  <si>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</si>
  <si>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</si>
  <si>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</si>
  <si>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</si>
  <si>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</si>
  <si>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</si>
  <si>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</si>
  <si>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</si>
  <si>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</si>
  <si>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</si>
  <si>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</si>
  <si>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</si>
  <si>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</si>
  <si>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</si>
  <si>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</si>
  <si>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</si>
  <si>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</si>
  <si>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</si>
  <si>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</si>
  <si>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</si>
  <si>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</si>
  <si>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</si>
  <si>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</si>
  <si>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</si>
  <si>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</si>
  <si>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</si>
  <si>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</si>
  <si>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</si>
  <si>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</si>
  <si>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</si>
  <si>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</si>
  <si>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</si>
  <si>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</si>
  <si>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</si>
  <si>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</si>
  <si>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</si>
  <si>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</si>
  <si>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</si>
  <si>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</si>
  <si>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</si>
  <si>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</si>
  <si>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</si>
  <si>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</si>
  <si>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</si>
  <si>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</si>
  <si>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</si>
  <si>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</si>
  <si>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</si>
  <si>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</si>
  <si>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</si>
  <si>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</si>
  <si>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</si>
  <si>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</si>
  <si>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</si>
  <si>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</si>
  <si>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</si>
  <si>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</si>
  <si>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</si>
  <si>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</si>
  <si>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</si>
  <si>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</si>
  <si>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</si>
  <si>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</si>
  <si>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</si>
  <si>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</si>
  <si>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</si>
  <si>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</si>
  <si>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</si>
  <si>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</si>
  <si>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</si>
  <si>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</si>
  <si>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</si>
  <si>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</si>
  <si>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</si>
  <si>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</si>
  <si>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</si>
  <si>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</si>
  <si>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</si>
  <si>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</si>
  <si>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</si>
  <si>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</si>
  <si>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</si>
  <si>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</si>
  <si>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</si>
  <si>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</si>
  <si>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</si>
  <si>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</si>
  <si>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</si>
  <si>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</si>
  <si>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</si>
  <si>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</si>
  <si>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</si>
  <si>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</si>
  <si>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</si>
  <si>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</si>
  <si>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</si>
  <si>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</si>
  <si>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</si>
  <si>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</si>
  <si>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</si>
  <si>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</si>
  <si>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</si>
  <si>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</si>
  <si>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</si>
  <si>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</si>
  <si>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</si>
  <si>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</si>
  <si>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</si>
  <si>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</si>
  <si>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</si>
  <si>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</si>
  <si>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</si>
  <si>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</si>
  <si>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</si>
  <si>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</si>
  <si>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</si>
  <si>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</si>
  <si>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</si>
  <si>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</si>
  <si>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</si>
  <si>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</si>
  <si>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</si>
  <si>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</si>
  <si>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</si>
  <si>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</si>
  <si>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</si>
  <si>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</si>
  <si>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</si>
  <si>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</si>
  <si>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</si>
  <si>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</si>
  <si>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</si>
  <si>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</si>
  <si>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</si>
  <si>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</si>
  <si>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</si>
  <si>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</si>
  <si>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</si>
  <si>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</si>
  <si>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</si>
  <si>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</si>
  <si>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</si>
  <si>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</si>
  <si>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</si>
  <si>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</si>
  <si>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</si>
  <si>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</si>
  <si>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</si>
  <si>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</si>
  <si>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</si>
  <si>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</si>
  <si>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</si>
  <si>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</si>
  <si>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</si>
  <si>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</si>
  <si>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</si>
  <si>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</si>
  <si>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</si>
  <si>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</si>
  <si>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</si>
  <si>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</si>
  <si>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</si>
  <si>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</si>
  <si>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</si>
  <si>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</si>
  <si>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</si>
  <si>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</si>
  <si>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</si>
  <si>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</si>
  <si>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</si>
  <si>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</si>
  <si>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</si>
  <si>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</si>
  <si>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</si>
  <si>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</si>
  <si>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</si>
  <si>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</si>
  <si>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</si>
  <si>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</si>
  <si>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</si>
  <si>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</si>
  <si>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</si>
  <si>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</si>
  <si>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</si>
  <si>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</si>
  <si>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</si>
  <si>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</si>
  <si>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</si>
  <si>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</si>
  <si>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</si>
  <si>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</si>
  <si>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</si>
  <si>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</si>
  <si>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</si>
  <si>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</si>
  <si>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</si>
  <si>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</si>
  <si>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</si>
  <si>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</si>
  <si>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</si>
  <si>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</si>
  <si>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</si>
  <si>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</si>
  <si>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</si>
  <si>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</si>
  <si>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</si>
  <si>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</si>
  <si>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</si>
  <si>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</si>
  <si>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</si>
  <si>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</si>
  <si>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</si>
  <si>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</si>
  <si>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</si>
  <si>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</si>
  <si>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</si>
  <si>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</si>
  <si>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</si>
  <si>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</si>
  <si>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</si>
  <si>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</si>
  <si>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</si>
  <si>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</si>
  <si>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</si>
  <si>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</si>
  <si>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</si>
  <si>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</si>
  <si>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</si>
  <si>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</si>
  <si>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</si>
  <si>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</si>
  <si>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</si>
  <si>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</si>
  <si>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</si>
  <si>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</si>
  <si>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</si>
  <si>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</si>
  <si>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</si>
  <si>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</si>
  <si>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</si>
  <si>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</si>
  <si>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</si>
  <si>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</si>
  <si>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</si>
  <si>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</si>
  <si>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</si>
  <si>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</si>
  <si>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</si>
  <si>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</si>
  <si>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</si>
  <si>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</si>
  <si>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</si>
  <si>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</si>
  <si>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</si>
  <si>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</si>
  <si>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</si>
  <si>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</si>
  <si>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</si>
  <si>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</si>
  <si>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</si>
  <si>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</si>
  <si>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</si>
  <si>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</si>
  <si>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</si>
  <si>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</si>
  <si>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</si>
  <si>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</si>
  <si>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</si>
  <si>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</si>
  <si>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</si>
  <si>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</si>
  <si>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</si>
  <si>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</si>
  <si>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</si>
  <si>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</si>
  <si>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</si>
  <si>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</si>
  <si>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</si>
  <si>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</si>
  <si>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</si>
  <si>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</si>
  <si>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</si>
  <si>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</si>
  <si>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</si>
  <si>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</si>
  <si>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</si>
  <si>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</si>
  <si>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</si>
  <si>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</si>
  <si>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</si>
  <si>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</si>
  <si>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</si>
  <si>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</si>
  <si>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</si>
  <si>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</si>
  <si>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</si>
  <si>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</si>
  <si>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</si>
  <si>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</si>
  <si>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</si>
  <si>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</si>
  <si>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</si>
  <si>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</si>
  <si>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</si>
  <si>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</si>
  <si>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</si>
  <si>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</si>
  <si>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</si>
  <si>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</si>
  <si>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</si>
  <si>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</si>
  <si>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</si>
  <si>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</si>
  <si>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</si>
  <si>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</si>
  <si>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</si>
  <si>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</si>
  <si>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</si>
  <si>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</si>
  <si>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</si>
  <si>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</si>
  <si>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</si>
  <si>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</si>
  <si>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</si>
  <si>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</si>
  <si>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</si>
  <si>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</si>
  <si>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</si>
  <si>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</si>
  <si>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</si>
  <si>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</si>
  <si>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</si>
  <si>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</si>
  <si>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</si>
  <si>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</si>
  <si>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</si>
  <si>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</si>
  <si>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</si>
  <si>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</si>
  <si>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</si>
  <si>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</si>
  <si>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</si>
  <si>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</si>
  <si>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</si>
  <si>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</si>
  <si>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</si>
  <si>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</si>
  <si>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</si>
  <si>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</si>
  <si>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</si>
  <si>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</si>
  <si>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</si>
  <si>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</si>
  <si>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</si>
  <si>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</si>
  <si>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</si>
  <si>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</si>
  <si>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</si>
  <si>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</si>
  <si>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</si>
  <si>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</si>
  <si>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</si>
  <si>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</si>
  <si>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</si>
  <si>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</si>
  <si>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</si>
  <si>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</si>
  <si>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</si>
  <si>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</si>
  <si>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</si>
  <si>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</si>
  <si>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</si>
  <si>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</si>
  <si>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PCM-20251206-00000754</t>
  </si>
  <si>
    <t>ETA 20 mins</t>
  </si>
  <si>
    <t xml:space="preserve"> PCM-20250215-00000830 </t>
  </si>
  <si>
    <t>LTE site still down and  site located in aramco area access issue need special permission</t>
  </si>
  <si>
    <t>PCM-20251206-00000842</t>
  </si>
  <si>
    <t>located in military area, access issue need special permit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</si>
  <si>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</si>
  <si>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</si>
  <si>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</si>
  <si>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</si>
  <si>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</si>
  <si>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</si>
  <si>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</si>
  <si>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</si>
  <si>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PCM-20251206-00000818</t>
  </si>
  <si>
    <t>EM Team on the way ETA: 20 Mins</t>
  </si>
  <si>
    <t>PCM-20251206-00000836</t>
  </si>
  <si>
    <t>EM Team on the way ETA: 10 Mins</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</si>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</sst>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3" totalsRowShown="0" headerRowDxfId="79" dataDxfId="78" headerRowBorderDxfId="76" tableBorderDxfId="77" totalsRowBorderDxfId="75">
  <autoFilter ref="A1:L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334.56326851851918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45997.511694444445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45997.511694444445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45997.511694444445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45997.511694444445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45997.511694444445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45997.511694444445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45997.511694444445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45997.511694444445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45997.511694444445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45997.511694444445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45997.511694444445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45997.511694444445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45997.511694444445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45997.511694444445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45997.511694444445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45997.511694444445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45997.511694444445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45997.511694444445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45997.511694444445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45997.511694444445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45997.511694444445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45997.511694444445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45997.511694444445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45997.511694444445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45997.511694444445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45997.511694444445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45997.511694444445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45997.511694444445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45997.511694444445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45997.511694444445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45997.511694444445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45997.511694444445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45997.511694444445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45997.511694444445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45997.511694444445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45997.511694444445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45997.511694444445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45997.511694444445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45997.511694444445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45997.511694444445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45997.511694444445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45997.511694444445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45997.511694444445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45997.511694444445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45997.511694444445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45997.511694444445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45997.511694444445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45997.511694444445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45997.511694444445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45997.511694444445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45997.511694444445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45997.511694444445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45997.511694444445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45997.511694444445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45997.511694444445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45997.511694444445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45997.511694444445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45997.511694444445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45997.511694444445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45997.511694444445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45997.511694444445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45997.511694444445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45997.511694444445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45997.511694444445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45997.511694444445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45997.511694444445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45997.511694444445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45997.511694444445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45997.511694444445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45997.511694444445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45997.511694444445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45997.511694444445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45997.511694444445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45997.511694444445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45997.511694444445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45997.511694444445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45997.511694444445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45997.511694444445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45997.511694444445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45997.511694444445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45997.511694444445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45997.511694444445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45997.511694444445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45997.511694444445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45997.511694444445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45997.511694444445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45997.511694444445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45997.511694444445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45997.511694444445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45997.511694444445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45997.511694444445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45997.511694444445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45997.511694444445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45997.511694444445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45997.511694444445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45997.511694444445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45997.511694444445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45997.511694444445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45997.511694444445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45997.511694444445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45997.511694444445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45997.511694444445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45997.511694444445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45997.511694444445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45997.511694444445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45997.511694444445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45997.511694444445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45997.511694444445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45997.511694444445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45997.511694444445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45997.511694444445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45997.511694444445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45997.511694444445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45997.511694444445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45997.511694444445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45997.511694444445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45997.511694444445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45997.511694444445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45997.511694444445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45997.511694444445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45997.511694444445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45997.511694444445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45997.511694444445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45997.511694444445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45997.511694444445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45997.511694444445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45997.511694444445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45997.511694444445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45997.511694444445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45997.511694444445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45997.511694444445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45997.511694444445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45997.511694444445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45997.511694444445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45997.511694444445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45997.511694444445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45997.511694444445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45997.511694444445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45997.511694444445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45997.511694444445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45997.511694444445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45997.511694444445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45997.511694444445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45997.511694444445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45997.511694444445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45997.511694444445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45997.511694444445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45997.511694444445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45997.511694444445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45997.511694444445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45997.511694444445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45997.511694444445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45997.511694444445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45997.511694444445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45997.511694444445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45997.511694444445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45997.511694444445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45997.511694444445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45997.511694444445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45997.511694444445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45997.511694444445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45997.511694444445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45997.511694444445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45997.511694444445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45997.511694444445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45997.511694444445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45997.511694444445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45997.511694444445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45997.511694444445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45997.511694444445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45997.511694444445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45997.511694444445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45997.511694444445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45997.511694444445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45997.511694444445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45997.511694444445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45997.511694444445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45997.511694444445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45997.511694444445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45997.511694444445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45997.511694444445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45997.511694444445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45997.511694444445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45997.511694444445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45997.511694444445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45997.511694444445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45997.511694444445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45997.511694444445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45997.511694444445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45997.511694444445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45997.511694444445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45997.511694444445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45997.511694444445</v>
      </c>
      <c r="H195" s="123"/>
      <c r="I195" s="125" t="str">
        <f>IFERROR(VLOOKUP(D195,DB!A:F,6,0),"")</f>
        <v/>
      </c>
      <c r="J195" s="125" t="str">
        <f>IFERROR(VLOOKUP(D195,DB!A:G,7,0),"")</f>
        <v/>
      </c>
      <c r="K195" s="121"/>
      <c r="L195" s="120" t="str">
        <f>IFERROR(VLOOKUP(D195,DB!A:I,9,0),"")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3"/>
  <sheetViews>
    <sheetView tabSelected="1" workbookViewId="0">
      <selection activeCell="I9" sqref="I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172.51185648148385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13.124275462963851</v>
      </c>
      <c r="H4" s="98">
        <v>45984.381168981483</v>
      </c>
      <c r="I4" s="18" t="str">
        <f>IFERROR(VLOOKUP(D4,DB!A:F,6,0),"")</f>
        <v>SCECO</v>
      </c>
      <c r="J4" s="18" t="str">
        <f>IFERROR(VLOOKUP(D4,DB!A:G,7,0),"")</f>
        <v>Vandalized</v>
      </c>
      <c r="K4" s="19" t="s">
        <v>39115</v>
      </c>
      <c r="L4" s="18" t="str">
        <f>IFERROR(VLOOKUP(D4,DB!A:I,9,0),"")</f>
        <v>Latis</v>
      </c>
    </row>
    <row r="5" spans="1:12" s="156" customFormat="1" ht="31.5" customHeight="1">
      <c r="A5" s="157" t="s">
        <v>39116</v>
      </c>
      <c r="B5" s="58" t="str">
        <f>IFERROR(VLOOKUP(D5,DB!A:K,11,0),"")</f>
        <v>R2</v>
      </c>
      <c r="C5" s="58">
        <v>1</v>
      </c>
      <c r="D5" s="58" t="s">
        <v>22828</v>
      </c>
      <c r="E5" s="81" t="s">
        <v>39117</v>
      </c>
      <c r="F5" s="71">
        <v>45997.355381944442</v>
      </c>
      <c r="G5" s="72">
        <f ca="1">IFERROR(NOW()-F5,"-")</f>
        <v>0.15631250000296859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
        <v>27</v>
      </c>
      <c r="C6" s="18">
        <v>1</v>
      </c>
      <c r="D6" s="18" t="s">
        <v>24706</v>
      </c>
      <c r="E6" s="97" t="s">
        <v>39117</v>
      </c>
      <c r="F6" s="98">
        <v>45997.460173611114</v>
      </c>
      <c r="G6" s="99">
        <v>1.7314814814814814E-2</v>
      </c>
      <c r="H6" s="155">
        <v>45997.443831018521</v>
      </c>
      <c r="I6" s="18" t="s">
        <v>22</v>
      </c>
      <c r="J6" s="18" t="s">
        <v>23</v>
      </c>
      <c r="K6" s="19" t="s">
        <v>39120</v>
      </c>
      <c r="L6" s="18" t="s">
        <v>8215</v>
      </c>
    </row>
    <row r="7" spans="1:12" ht="31.5" customHeight="1">
      <c r="A7" s="96"/>
      <c r="B7" s="18" t="str">
        <f>IFERROR(VLOOKUP(D7,DB!A:K,11,0),"")</f>
        <v/>
      </c>
      <c r="C7" s="18"/>
      <c r="D7" s="18"/>
      <c r="E7" s="18"/>
      <c r="F7" s="98"/>
      <c r="G7" s="99">
        <f ca="1">IFERROR(NOW()-F7,"-")</f>
        <v>45997.511694444445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45997.511694444445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45997.511694444445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45997.511694444445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45997.511694444445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45997.511694444445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45997.511694444445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45997.511694444445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45997.511694444445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45997.511694444445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45997.511694444445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45997.511694444445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45997.511694444445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45997.511694444445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45997.511694444445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45997.511694444445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45997.511694444445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45997.511694444445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45997.511694444445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45997.511694444445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45997.511694444445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45997.511694444445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45997.511694444445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45997.511694444445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45997.511694444445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45997.511694444445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45997.511694444445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45997.511694444445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45997.511694444445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45997.511694444445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45997.511694444445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45997.511694444445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45997.511694444445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45997.511694444445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45997.511694444445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45997.511694444445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45997.511694444445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45997.511694444445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45997.511694444445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45997.511694444445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45997.511694444445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45997.511694444445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45997.511694444445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45997.511694444445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45997.511694444445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45997.511694444445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45997.511694444445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45997.511694444445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45997.511694444445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45997.511694444445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45997.511694444445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45997.511694444445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45997.511694444445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45997.511694444445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45997.511694444445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45997.511694444445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45997.511694444445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45997.511694444445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45997.511694444445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45997.511694444445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45997.511694444445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45997.511694444445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45997.511694444445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45997.511694444445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45997.511694444445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45997.511694444445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45997.511694444445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45997.511694444445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45997.511694444445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45997.511694444445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45997.511694444445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45997.511694444445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45997.511694444445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45997.511694444445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45997.511694444445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45997.511694444445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45997.511694444445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45997.511694444445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45997.511694444445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45997.511694444445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45997.511694444445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45997.511694444445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45997.511694444445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45997.511694444445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45997.511694444445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45997.511694444445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45997.511694444445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45997.511694444445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45997.511694444445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45997.511694444445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45997.511694444445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45997.511694444445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45997.511694444445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45997.511694444445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45997.511694444445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45997.511694444445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45997.511694444445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45997.511694444445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45997.511694444445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45997.511694444445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45997.511694444445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45997.511694444445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45997.511694444445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45997.511694444445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45997.511694444445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45997.511694444445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45997.511694444445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45997.511694444445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45997.511694444445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45997.511694444445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45997.511694444445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45997.511694444445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45997.511694444445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45997.511694444445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45997.511694444445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45997.511694444445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45997.511694444445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45997.511694444445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45997.511694444445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45997.511694444445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45997.511694444445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45997.511694444445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45997.511694444445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45997.511694444445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45997.511694444445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45997.511694444445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45997.511694444445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45997.511694444445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45997.511694444445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45997.511694444445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45997.511694444445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45997.511694444445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45997.511694444445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45997.511694444445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45997.511694444445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45997.511694444445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45997.511694444445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45997.511694444445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45997.511694444445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45997.511694444445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45997.511694444445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45997.511694444445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45997.511694444445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45997.511694444445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45997.511694444445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45997.511694444445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45997.511694444445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45997.511694444445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45997.511694444445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45997.511694444445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45997.511694444445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45997.511694444445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45997.511694444445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45997.511694444445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45997.511694444445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45997.511694444445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45997.511694444445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45997.511694444445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45997.511694444445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45997.511694444445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45997.511694444445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45997.511694444445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45997.511694444445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45997.511694444445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45997.511694444445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45997.511694444445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45997.511694444445</v>
      </c>
      <c r="H173" s="98"/>
      <c r="I173" s="18" t="str">
        <f>IFERROR(VLOOKUP(D173,DB!A:F,6,0),"")</f>
        <v/>
      </c>
      <c r="J173" s="18" t="str">
        <f>IFERROR(VLOOKUP(D173,DB!A:G,7,0),"")</f>
        <v/>
      </c>
      <c r="K173" s="19"/>
      <c r="L173" s="18" t="str">
        <f>IFERROR(VLOOKUP(D173,DB!A:I,9,0),"")</f>
        <v/>
      </c>
    </row>
    <row r="174" spans="1:12" ht="31.5" customHeight="1">
      <c r="A174" s="150"/>
      <c r="B174" s="151" t="str">
        <f>IFERROR(VLOOKUP(D174,DB!A:K,11,0),"")</f>
        <v/>
      </c>
      <c r="C174" s="151"/>
      <c r="D174" s="151"/>
      <c r="E174" s="151"/>
      <c r="F174" s="152"/>
      <c r="G174" s="153">
        <f ca="1">IFERROR(NOW()-F174,"-")</f>
        <v>45997.511694444445</v>
      </c>
      <c r="H174" s="152"/>
      <c r="I174" s="151" t="str">
        <f>IFERROR(VLOOKUP(D174,DB!A:F,6,0),"")</f>
        <v/>
      </c>
      <c r="J174" s="151" t="str">
        <f>IFERROR(VLOOKUP(D174,DB!A:G,7,0),"")</f>
        <v/>
      </c>
      <c r="K174" s="154"/>
      <c r="L174" s="151" t="str">
        <f>IFERROR(VLOOKUP(D174,DB!A:I,9,0),"")</f>
        <v/>
      </c>
    </row>
    <row r="175" spans="1:12" ht="31.5" customHeight="1">
      <c r="A175" s="96"/>
      <c r="B175" s="18" t="str">
        <f>IFERROR(VLOOKUP(D175,DB!A:K,11,0),"")</f>
        <v/>
      </c>
      <c r="C175" s="18"/>
      <c r="D175" s="18"/>
      <c r="E175" s="18"/>
      <c r="F175" s="98"/>
      <c r="G175" s="99">
        <f ca="1">IFERROR(NOW()-F175,"-")</f>
        <v>45997.511694444445</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45997.511694444445</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45997.511694444445</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45997.511694444445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45997.511694444445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45997.511694444445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45997.511694444445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45997.511694444445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45997.511694444445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45997.511694444445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45997.511694444445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45997.511694444445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45997.511694444445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45997.511694444445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45997.511694444445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45997.511694444445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45997.511694444445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45997.511694444445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45997.511694444445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45997.511694444445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45997.511694444445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45997.511694444445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45997.511694444445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45997.511694444445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45997.511694444445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45997.511694444445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45997.511694444445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45997.511694444445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45997.511694444445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45997.511694444445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45997.511694444445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45997.511694444445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45997.511694444445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45997.511694444445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45997.511694444445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45997.511694444445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45997.511694444445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45997.511694444445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45997.511694444445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45997.511694444445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45997.511694444445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45997.511694444445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45997.511694444445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45997.511694444445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45997.511694444445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45997.511694444445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45997.511694444445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45997.511694444445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45997.511694444445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45997.511694444445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45997.511694444445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45997.511694444445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45997.511694444445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45997.511694444445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45997.511694444445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45997.511694444445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45997.511694444445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45997.511694444445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45997.511694444445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45997.511694444445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45997.511694444445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45997.511694444445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45997.511694444445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45997.511694444445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45997.511694444445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45997.511694444445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45997.511694444445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45997.511694444445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45997.511694444445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45997.511694444445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45997.511694444445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45997.511694444445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45997.511694444445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45997.511694444445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45997.511694444445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45997.511694444445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45997.511694444445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45997.511694444445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45997.511694444445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45997.511694444445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45997.511694444445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45997.511694444445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45997.511694444445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45997.511694444445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45997.511694444445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45997.511694444445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45997.511694444445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45997.511694444445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45997.511694444445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45997.511694444445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45997.511694444445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45997.511694444445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45997.511694444445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45997.511694444445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45997.511694444445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45997.511694444445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45997.511694444445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45997.511694444445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45997.511694444445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45997.511694444445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45997.511694444445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45997.511694444445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45997.511694444445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45997.511694444445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45997.511694444445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45997.511694444445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45997.511694444445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45997.511694444445</v>
      </c>
      <c r="H282" s="98"/>
      <c r="I282" s="18" t="str">
        <f>IFERROR(VLOOKUP(D282,DB!A:F,6,0),"")</f>
        <v/>
      </c>
      <c r="J282" s="18" t="str">
        <f>IFERROR(VLOOKUP(D282,DB!A:G,7,0),"")</f>
        <v/>
      </c>
      <c r="K282" s="19"/>
      <c r="L282" s="18" t="str">
        <f>IFERROR(VLOOKUP(D282,DB!A:I,9,0),"")</f>
        <v/>
      </c>
    </row>
    <row r="283" spans="1:12" ht="31.5" customHeight="1">
      <c r="A283" s="150"/>
      <c r="B283" s="151" t="str">
        <f>IFERROR(VLOOKUP(D283,DB!A:K,11,0),"")</f>
        <v/>
      </c>
      <c r="C283" s="151"/>
      <c r="D283" s="151"/>
      <c r="E283" s="151"/>
      <c r="F283" s="152"/>
      <c r="G283" s="153">
        <f ca="1">IFERROR(NOW()-F283,"-")</f>
        <v>45997.511694444445</v>
      </c>
      <c r="H283" s="152"/>
      <c r="I283" s="151" t="str">
        <f>IFERROR(VLOOKUP(D283,DB!A:F,6,0),"")</f>
        <v/>
      </c>
      <c r="J283" s="151" t="str">
        <f>IFERROR(VLOOKUP(D283,DB!A:G,7,0),"")</f>
        <v/>
      </c>
      <c r="K283" s="154"/>
      <c r="L283" s="151" t="str">
        <f>IFERROR(VLOOKUP(D283,DB!A:I,9,0),"")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45997.511694444445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45997.511694444445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45997.511694444445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45997.511694444445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45997.511694444445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45997.511694444445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45997.511694444445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45997.511694444445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45997.511694444445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45997.511694444445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45997.511694444445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45997.511694444445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45997.511694444445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45997.511694444445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45997.511694444445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45997.511694444445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45997.511694444445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45997.511694444445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45997.511694444445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45997.511694444445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45997.511694444445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45997.511694444445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45997.511694444445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45997.511694444445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45997.511694444445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45997.511694444445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45997.511694444445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45997.511694444445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45997.511694444445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45997.511694444445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45997.511694444445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45997.511694444445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45997.511694444445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45997.511694444445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45997.511694444445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45997.511694444445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45997.511694444445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45997.511694444445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45997.511694444445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45997.511694444445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45997.511694444445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45997.511694444445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45997.511694444445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45997.511694444445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45997.511694444445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45997.511694444445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45997.511694444445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45997.511694444445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45997.511694444445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45997.511694444445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45997.511694444445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45997.511694444445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45997.511694444445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45997.511694444445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45997.511694444445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45997.511694444445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45997.511694444445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45997.511694444445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45997.511694444445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45997.511694444445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45997.511694444445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45997.511694444445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45997.511694444445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45997.511694444445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45997.511694444445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45997.511694444445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45997.511694444445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45997.511694444445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45997.511694444445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45997.511694444445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45997.511694444445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45997.511694444445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45997.511694444445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45997.511694444445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45997.511694444445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45997.511694444445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45997.511694444445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45997.511694444445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45997.511694444445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45997.511694444445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45997.511694444445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45997.511694444445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45997.511694444445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45997.511694444445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45997.511694444445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45997.511694444445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45997.511694444445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45997.511694444445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45997.511694444445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45997.511694444445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45997.511694444445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45997.511694444445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45997.511694444445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45997.511694444445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45997.511694444445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45997.511694444445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45997.511694444445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45997.511694444445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45997.511694444445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45997.511694444445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45997.511694444445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45997.511694444445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45997.511694444445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45997.511694444445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45997.511694444445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45997.511694444445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45997.511694444445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45997.511694444445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45997.511694444445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45997.511694444445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45997.511694444445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45997.511694444445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45997.511694444445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45997.511694444445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45997.511694444445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45997.511694444445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45997.511694444445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45997.511694444445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45997.511694444445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45997.511694444445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45997.511694444445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45997.511694444445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45997.511694444445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45997.511694444445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45997.511694444445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45997.511694444445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45997.511694444445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45997.511694444445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45997.511694444445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45997.511694444445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45997.511694444445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45997.511694444445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45997.511694444445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45997.511694444445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45997.511694444445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45997.511694444445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45997.511694444445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45997.511694444445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45997.511694444445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45997.511694444445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45997.511694444445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45997.511694444445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45997.511694444445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45997.511694444445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45997.511694444445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45997.511694444445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45997.511694444445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45997.511694444445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45997.511694444445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45997.511694444445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45997.511694444445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45997.511694444445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45997.511694444445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45997.511694444445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45997.511694444445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45997.511694444445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45997.511694444445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45997.511694444445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45997.511694444445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45997.511694444445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45997.511694444445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45997.511694444445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45997.511694444445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45997.511694444445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45997.511694444445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45997.511694444445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45997.511694444445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45997.511694444445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45997.511694444445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45997.511694444445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45997.511694444445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45997.511694444445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45997.511694444445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45997.511694444445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45997.511694444445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45997.511694444445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45997.511694444445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45997.511694444445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45997.511694444445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45997.511694444445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45997.511694444445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45997.511694444445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45997.511694444445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45997.511694444445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45997.511694444445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45997.511694444445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45997.511694444445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45997.511694444445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45997.511694444445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45997.511694444445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45997.511694444445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45997.511694444445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45997.511694444445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45997.511694444445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45997.511694444445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45997.511694444445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45997.511694444445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45997.511694444445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45997.511694444445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45997.511694444445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45997.511694444445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45997.511694444445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45997.511694444445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45997.511694444445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45997.511694444445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45997.511694444445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45997.511694444445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45997.511694444445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45997.511694444445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45997.511694444445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45997.511694444445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45997.511694444445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45997.511694444445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45997.511694444445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45997.511694444445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45997.511694444445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45997.511694444445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45997.511694444445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45997.511694444445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45997.511694444445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45997.511694444445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45997.511694444445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45997.511694444445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45997.511694444445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45997.511694444445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45997.511694444445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45997.511694444445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45997.511694444445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45997.511694444445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45997.511694444445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45997.511694444445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45997.511694444445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45997.511694444445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45997.511694444445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45997.511694444445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45997.511694444445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45997.511694444445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45997.511694444445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45997.511694444445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45997.511694444445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45997.511694444445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45997.511694444445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45997.511694444445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45997.511694444445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45997.511694444445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45997.511694444445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45997.511694444445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45997.511694444445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45997.511694444445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45997.511694444445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45997.511694444445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45997.511694444445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45997.511694444445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45997.511694444445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45997.511694444445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45997.511694444445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45997.511694444445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45997.511694444445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45997.511694444445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45997.511694444445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45997.511694444445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45997.511694444445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45997.511694444445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45997.511694444445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45997.511694444445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45997.511694444445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45997.511694444445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45997.511694444445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45997.511694444445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45997.511694444445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45997.511694444445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45997.511694444445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45997.511694444445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45997.511694444445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45997.511694444445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45997.511694444445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45997.511694444445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45997.511694444445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45997.511694444445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45997.511694444445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45997.511694444445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45997.511694444445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45997.511694444445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45997.511694444445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45997.511694444445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45997.511694444445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45997.511694444445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45997.511694444445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45997.511694444445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45997.511694444445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45997.511694444445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45997.511694444445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45997.511694444445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45997.511694444445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45997.511694444445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45997.511694444445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45997.511694444445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45997.511694444445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45997.511694444445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45997.511694444445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45997.511694444445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45997.511694444445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45997.511694444445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45997.511694444445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45997.511694444445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45997.511694444445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45997.511694444445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45997.511694444445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45997.511694444445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45997.511694444445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45997.511694444445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45997.511694444445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45997.511694444445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45997.511694444445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45997.511694444445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45997.511694444445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45997.511694444445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45997.511694444445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45997.511694444445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45997.511694444445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45997.511694444445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45997.511694444445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45997.511694444445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45997.511694444445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45997.511694444445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45997.511694444445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45997.511694444445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45997.511694444445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45997.511694444445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45997.511694444445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45997.511694444445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45997.511694444445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45997.511694444445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45997.511694444445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45997.511694444445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45997.511694444445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45997.511694444445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45997.511694444445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45997.511694444445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45997.511694444445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45997.511694444445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45997.511694444445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45997.511694444445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45997.511694444445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45997.511694444445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45997.511694444445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45997.511694444445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45997.511694444445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45997.511694444445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45997.511694444445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45997.511694444445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45997.511694444445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45997.511694444445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45997.511694444445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45997.511694444445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45997.511694444445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45997.511694444445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45997.511694444445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45997.511694444445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45997.511694444445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45997.511694444445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45997.511694444445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45997.511694444445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45997.511694444445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45997.511694444445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45997.511694444445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45997.511694444445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45997.511694444445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45997.511694444445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45997.511694444445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45997.511694444445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45997.511694444445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45997.511694444445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45997.511694444445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45997.511694444445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45997.511694444445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45997.511694444445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45997.511694444445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45997.511694444445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45997.511694444445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45997.511694444445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45997.511694444445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45997.511694444445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45997.511694444445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45997.511694444445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45997.511694444445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45997.511694444445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45997.511694444445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45997.511694444445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45997.511694444445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45997.511694444445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45997.511694444445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45997.511694444445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45997.511694444445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45997.511694444445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45997.511694444445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45997.511694444445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45997.511694444445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45997.511694444445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45997.511694444445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45997.511694444445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45997.511694444445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45997.511694444445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45997.511694444445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45997.511694444445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45997.511694444445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45997.511694444445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45997.511694444445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45997.511694444445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45997.511694444445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45997.511694444445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45997.511694444445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45997.511694444445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45997.511694444445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45997.511694444445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45997.511694444445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45997.511694444445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45997.511694444445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45997.511694444445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45997.511694444445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45997.511694444445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45997.511694444445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45997.511694444445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45997.511694444445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45997.511694444445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45997.511694444445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45997.511694444445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45997.511694444445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45997.511694444445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45997.511694444445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45997.511694444445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45997.511694444445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45997.511694444445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45997.511694444445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45997.511694444445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45997.511694444445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45997.511694444445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45997.511694444445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45997.511694444445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45997.511694444445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45997.511694444445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45997.511694444445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45997.511694444445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45997.511694444445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45997.511694444445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45997.511694444445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45997.511694444445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45997.511694444445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45997.511694444445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45997.511694444445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45997.511694444445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45997.511694444445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45997.511694444445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45997.511694444445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45997.511694444445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45997.511694444445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45997.511694444445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45997.511694444445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45997.511694444445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45997.511694444445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45997.511694444445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45997.511694444445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45997.511694444445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45997.511694444445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45997.511694444445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45997.511694444445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45997.511694444445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45997.511694444445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45997.511694444445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45997.511694444445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45997.511694444445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45997.511694444445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45997.511694444445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45997.511694444445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45997.511694444445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45997.511694444445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45997.511694444445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45997.511694444445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45997.511694444445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45997.511694444445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45997.511694444445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45997.511694444445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45997.511694444445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45997.511694444445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45997.511694444445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45997.511694444445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45997.511694444445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45997.511694444445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45997.511694444445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45997.511694444445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45997.511694444445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45997.511694444445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45997.511694444445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45997.511694444445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45997.511694444445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45997.511694444445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45997.511694444445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45997.511694444445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45997.511694444445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45997.511694444445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45997.511694444445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45997.511694444445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45997.511694444445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45997.511694444445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45997.511694444445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45997.511694444445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45997.511694444445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45997.511694444445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45997.511694444445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45997.511694444445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45997.511694444445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45997.511694444445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45997.511694444445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45997.511694444445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45997.511694444445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45997.511694444445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45997.511694444445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45997.511694444445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45997.511694444445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45997.511694444445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45997.511694444445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45997.511694444445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45997.511694444445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45997.511694444445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45997.511694444445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45997.511694444445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45997.511694444445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45997.511694444445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45997.511694444445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45997.511694444445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45997.511694444445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45997.511694444445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45997.511694444445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45997.511694444445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45997.511694444445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45997.511694444445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45997.511694444445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45997.511694444445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45997.511694444445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45997.511694444445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45997.511694444445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45997.511694444445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45997.511694444445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45997.511694444445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45997.511694444445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45997.511694444445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45997.511694444445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45997.511694444445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45997.511694444445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45997.511694444445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45997.511694444445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45997.511694444445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45997.511694444445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45997.511694444445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45997.511694444445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45997.511694444445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45997.511694444445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45997.511694444445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45997.511694444445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45997.511694444445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45997.511694444445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45997.511694444445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45997.511694444445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45997.511694444445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45997.511694444445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45997.511694444445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45997.511694444445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45997.511694444445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45997.511694444445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45997.511694444445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45997.511694444445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45997.511694444445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45997.511694444445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45997.511694444445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45997.511694444445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45997.511694444445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45997.511694444445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45997.511694444445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45997.511694444445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45997.511694444445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45997.511694444445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45997.511694444445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45997.511694444445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45997.511694444445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45997.511694444445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45997.511694444445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45997.511694444445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45997.511694444445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45997.511694444445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45997.511694444445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45997.511694444445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45997.511694444445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45997.511694444445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45997.511694444445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45997.511694444445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45997.511694444445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45997.511694444445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45997.511694444445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45997.511694444445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45997.511694444445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45997.511694444445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45997.511694444445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45997.511694444445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45997.511694444445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45997.511694444445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45997.511694444445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45997.511694444445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45997.511694444445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45997.511694444445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45997.511694444445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45997.511694444445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45997.511694444445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45997.511694444445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45997.511694444445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45997.511694444445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45997.511694444445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45997.511694444445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45997.511694444445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45997.511694444445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45997.511694444445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45997.511694444445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45997.511694444445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45997.511694444445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45997.511694444445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45997.511694444445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45997.511694444445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45997.511694444445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45997.511694444445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45997.511694444445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45997.511694444445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45997.511694444445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45997.511694444445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45997.511694444445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45997.511694444445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45997.511694444445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45997.511694444445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45997.511694444445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45997.511694444445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45997.511694444445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45997.511694444445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45997.511694444445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45997.511694444445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45997.511694444445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45997.511694444445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45997.511694444445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45997.511694444445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45997.511694444445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45997.511694444445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45997.511694444445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45997.511694444445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45997.511694444445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45997.511694444445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45997.511694444445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45997.511694444445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45997.511694444445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45997.511694444445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45997.511694444445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45997.511694444445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45997.511694444445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45997.511694444445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45997.511694444445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45997.511694444445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45997.511694444445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45997.511694444445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45997.511694444445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45997.511694444445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45997.511694444445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45997.511694444445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45997.511694444445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45997.511694444445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45997.511694444445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45997.511694444445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45997.511694444445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45997.511694444445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45997.511694444445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45997.511694444445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45997.511694444445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45997.511694444445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45997.511694444445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45997.511694444445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45997.511694444445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45997.511694444445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45997.511694444445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45997.511694444445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45997.511694444445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45997.511694444445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45997.511694444445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45997.511694444445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45997.511694444445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45997.511694444445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45997.511694444445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45997.511694444445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45997.511694444445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45997.511694444445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45997.511694444445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45997.511694444445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45997.511694444445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45997.511694444445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45997.511694444445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45997.511694444445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45997.511694444445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45997.511694444445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45997.511694444445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45997.511694444445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45997.511694444445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45997.511694444445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45997.511694444445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45997.511694444445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45997.511694444445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45997.511694444445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45997.511694444445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45997.511694444445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45997.511694444445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45997.511694444445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45997.511694444445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45997.511694444445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45997.511694444445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45997.511694444445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45997.511694444445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45997.511694444445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45997.511694444445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45997.511694444445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45997.511694444445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45997.511694444445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45997.511694444445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45997.511694444445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45997.511694444445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45997.511694444445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45997.511694444445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45997.511694444445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45997.511694444445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45997.511694444445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45997.511694444445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45997.511694444445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45997.511694444445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45997.511694444445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45997.511694444445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45997.511694444445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45997.511694444445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45997.511694444445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45997.511694444445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45997.511694444445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45997.511694444445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45997.511694444445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45997.511694444445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45997.511694444445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45997.511694444445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45997.511694444445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45997.511694444445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45997.511694444445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45997.511694444445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45997.511694444445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45997.511694444445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45997.511694444445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45997.511694444445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45997.511694444445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45997.511694444445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45997.511694444445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45997.511694444445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45997.511694444445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45997.511694444445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45997.511694444445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45997.511694444445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45997.511694444445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45997.511694444445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45997.511694444445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45997.511694444445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45997.511694444445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45997.511694444445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45997.511694444445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45997.511694444445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45997.511694444445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45997.511694444445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45997.511694444445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45997.511694444445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45997.511694444445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45997.511694444445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45997.511694444445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45997.511694444445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45997.511694444445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45997.511694444445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45997.511694444445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45997.511694444445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45997.511694444445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45997.511694444445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45997.511694444445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45997.511694444445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45997.511694444445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45997.511694444445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45997.511694444445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45997.511694444445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45997.511694444445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45997.511694444445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45997.511694444445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45997.511694444445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45997.511694444445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45997.511694444445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45997.511694444445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45997.511694444445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45997.511694444445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45997.511694444445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45997.511694444445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45997.511694444445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45997.511694444445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45997.511694444445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45997.511694444445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45997.511694444445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45997.511694444445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45997.511694444445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45997.511694444445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45997.511694444445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45997.511694444445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45997.511694444445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45997.511694444445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45997.511694444445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45997.511694444445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45997.511694444445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45997.511694444445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45997.511694444445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45997.511694444445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45997.511694444445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45997.511694444445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45997.511694444445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45997.511694444445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45997.511694444445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45997.511694444445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45997.511694444445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45997.511694444445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45997.511694444445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45997.511694444445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45997.511694444445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45997.511694444445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45997.511694444445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45997.511694444445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45997.511694444445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45997.511694444445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45997.511694444445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45997.511694444445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45997.511694444445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45997.511694444445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45997.511694444445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45997.511694444445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45997.511694444445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45997.511694444445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45997.511694444445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45997.511694444445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45997.511694444445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45997.511694444445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45997.511694444445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45997.511694444445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45997.511694444445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45997.511694444445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45997.511694444445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45997.511694444445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45997.511694444445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45997.511694444445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45997.511694444445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45997.511694444445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45997.511694444445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45997.511694444445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45997.511694444445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45997.511694444445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45997.511694444445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45997.511694444445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45997.511694444445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45997.511694444445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45997.511694444445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45997.511694444445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45997.511694444445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45997.511694444445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45997.511694444445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45997.511694444445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45997.511694444445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45997.511694444445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45997.511694444445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45997.511694444445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45997.511694444445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45997.511694444445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45997.511694444445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45997.511694444445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45997.511694444445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45997.511694444445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45997.511694444445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45997.511694444445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45997.511694444445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45997.511694444445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45997.511694444445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45997.511694444445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45997.511694444445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45997.511694444445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45997.511694444445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45997.511694444445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45997.511694444445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45997.511694444445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45997.511694444445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45997.511694444445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45997.511694444445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45997.511694444445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45997.511694444445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45997.511694444445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45997.511694444445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45997.511694444445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45997.511694444445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45997.511694444445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45997.511694444445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45997.511694444445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45997.511694444445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45997.511694444445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45997.511694444445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45997.511694444445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45997.511694444445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45997.511694444445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45997.511694444445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45997.511694444445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45997.511694444445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45997.511694444445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45997.511694444445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45997.511694444445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45997.511694444445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45997.511694444445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45997.511694444445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45997.511694444445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294.03097685184912</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2</v>
      </c>
      <c r="D3" s="87" t="s">
        <v>32840</v>
      </c>
      <c r="E3" s="90" t="s">
        <v>39106</v>
      </c>
      <c r="F3" s="91">
        <v>45997.492002314815</v>
      </c>
      <c r="G3" s="92">
        <f t="shared" ref="G3:G66" ca="1" si="0">IFERROR(NOW()-F3,"")</f>
        <v>1.9692129630129784E-2</v>
      </c>
      <c r="H3" s="91">
        <v>45997.474282407406</v>
      </c>
      <c r="I3" s="108" t="str">
        <f>IFERROR(VLOOKUP(D3,DB!A:F,6,0),"")</f>
        <v>SCECO</v>
      </c>
      <c r="J3" s="108" t="str">
        <f>IFERROR(VLOOKUP(D3,DB!A:G,7,0),"")</f>
        <v>Dead</v>
      </c>
      <c r="K3" s="93" t="s">
        <v>39124</v>
      </c>
      <c r="L3" s="87" t="str">
        <f>IFERROR(VLOOKUP(D3,DB!A:I,9,0),"")</f>
        <v>Latis</v>
      </c>
    </row>
    <row r="4" spans="1:16" ht="15" customHeight="1">
      <c r="A4" s="108"/>
      <c r="B4" s="108" t="str">
        <f>IFERROR(VLOOKUP(D4,DB!A:K,11,0),"")</f>
        <v/>
      </c>
      <c r="C4" s="89"/>
      <c r="D4" s="87"/>
      <c r="E4" s="90"/>
      <c r="F4" s="91"/>
      <c r="G4" s="92">
        <f t="shared" ca="1" si="0"/>
        <v>45997.511694444445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45997.511694444445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45997.511694444445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45997.511694444445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45997.511694444445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45997.511694444445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45997.511694444445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45997.511694444445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45997.511694444445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45997.511694444445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45997.511694444445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45997.511694444445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45997.511694444445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45997.511694444445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45997.511694444445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45997.511694444445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45997.511694444445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45997.511694444445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45997.511694444445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45997.511694444445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45997.511694444445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45997.511694444445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45997.511694444445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45997.511694444445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45997.511694444445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45997.511694444445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45997.511694444445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45997.511694444445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45997.511694444445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45997.511694444445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45997.511694444445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45997.511694444445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45997.511694444445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45997.511694444445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45997.511694444445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45997.511694444445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45997.511694444445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45997.511694444445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45997.511694444445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45997.511694444445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45997.511694444445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45997.511694444445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45997.511694444445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45997.511694444445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45997.511694444445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45997.511694444445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45997.511694444445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45997.511694444445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45997.511694444445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45997.511694444445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45997.511694444445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45997.511694444445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45997.511694444445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45997.511694444445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45997.511694444445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45997.511694444445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45997.511694444445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45997.511694444445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45997.511694444445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45997.511694444445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45997.511694444445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45997.511694444445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45997.511694444445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45997.511694444445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45997.511694444445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45997.511694444445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45997.511694444445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45997.511694444445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45997.511694444445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45997.511694444445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45997.511694444445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45997.511694444445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45997.511694444445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45997.511694444445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45997.511694444445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45997.511694444445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45997.511694444445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45997.511694444445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45997.511694444445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45997.511694444445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45997.511694444445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45997.511694444445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45997.511694444445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45997.511694444445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45997.511694444445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45997.511694444445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45997.511694444445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45997.511694444445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45997.511694444445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45997.511694444445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45997.511694444445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45997.511694444445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45997.511694444445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45997.511694444445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45997.511694444445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45997.511694444445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45997.511694444445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45997.511694444445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45997.511694444445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45997.511694444445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45997.511694444445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45997.511694444445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45997.511694444445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45997.511694444445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45997.511694444445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45997.511694444445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45997.511694444445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45997.511694444445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45997.511694444445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45997.511694444445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45997.511694444445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45997.511694444445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45997.511694444445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45997.511694444445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45997.511694444445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45997.511694444445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45997.511694444445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45997.511694444445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45997.511694444445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45997.511694444445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45997.511694444445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45997.511694444445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45997.511694444445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45997.511694444445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45997.511694444445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45997.511694444445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45997.511694444445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45997.511694444445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45997.511694444445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45997.511694444445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45997.511694444445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45997.511694444445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45997.511694444445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45997.511694444445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45997.511694444445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45997.511694444445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45997.511694444445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45997.511694444445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45997.511694444445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45997.511694444445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45997.511694444445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45997.511694444445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45997.511694444445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45997.511694444445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45997.511694444445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45997.511694444445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45997.511694444445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45997.511694444445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45997.511694444445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45997.511694444445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45997.511694444445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45997.511694444445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45997.511694444445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45997.511694444445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45997.511694444445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45997.511694444445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45997.511694444445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45997.511694444445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45997.511694444445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45997.511694444445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45997.511694444445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45997.511694444445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45997.511694444445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45997.511694444445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45997.511694444445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45997.511694444445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45997.511694444445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45997.511694444445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45997.511694444445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45997.511694444445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45997.511694444445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45997.511694444445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45997.511694444445</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105.679634259257</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71.322817129628675</v>
      </c>
      <c r="H3" s="38">
        <v>45926.158159722225</v>
      </c>
      <c r="I3" s="37" t="str">
        <f>IFERROR(VLOOKUP(D3,DB!A:F,6,0),"")</f>
        <v>SCECO</v>
      </c>
      <c r="J3" s="37" t="str">
        <f>IFERROR(VLOOKUP(D3,DB!A:G,7,0),"")</f>
        <v>Good</v>
      </c>
      <c r="K3" s="37" t="s">
        <v>39128</v>
      </c>
      <c r="L3" s="37" t="str">
        <f>IFERROR(VLOOKUP(D3,DB!A:I,9,0),"")</f>
        <v>Latis</v>
      </c>
      <c r="M3" s="100"/>
    </row>
    <row r="4" spans="1:13" s="39" customFormat="1" ht="45.75" customHeight="1">
      <c r="A4" s="104" t="s">
        <v>39129</v>
      </c>
      <c r="B4" s="104" t="str">
        <f>IFERROR(VLOOKUP(D4,DB!A:K,11,0),"")</f>
        <v>R5</v>
      </c>
      <c r="C4" s="104">
        <v>1</v>
      </c>
      <c r="D4" s="104" t="s">
        <v>34832</v>
      </c>
      <c r="E4" s="104" t="s">
        <v>39109</v>
      </c>
      <c r="F4" s="105">
        <v>45948.661111111112</v>
      </c>
      <c r="G4" s="106">
        <f t="shared" ref="G4" ca="1" si="1">IFERROR(NOW()-F4,"")</f>
        <v>48.850583333332906</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16.138395833331742</v>
      </c>
      <c r="H5" s="133">
        <v>45981.360798611109</v>
      </c>
      <c r="I5" s="104" t="str">
        <f>IFERROR(VLOOKUP(D5,DB!A:F,6,0),"")</f>
        <v>SCECO</v>
      </c>
      <c r="J5" s="104" t="str">
        <f>IFERROR(VLOOKUP(D5,DB!A:G,7,0),"")</f>
        <v>Dead</v>
      </c>
      <c r="K5" s="104" t="s">
        <v>39132</v>
      </c>
      <c r="L5" s="104" t="str">
        <f>IFERROR(VLOOKUP(D5,DB!A:I,9,0),"")</f>
        <v>Latis</v>
      </c>
    </row>
    <row r="6" spans="1:13">
      <c r="A6" s="37" t="s">
        <v>39133</v>
      </c>
      <c r="B6" s="37" t="str">
        <f>IFERROR(VLOOKUP(D6,DB!A:K,11,0),"")</f>
        <v>R5</v>
      </c>
      <c r="C6" s="37">
        <v>1</v>
      </c>
      <c r="D6" s="37" t="s">
        <v>38181</v>
      </c>
      <c r="E6" s="37" t="s">
        <v>39106</v>
      </c>
      <c r="F6" s="38">
        <v>45997.482916666668</v>
      </c>
      <c r="G6" s="132">
        <f t="shared" ref="G6:G9" ca="1" si="2">IFERROR(NOW()-F6,"")</f>
        <v>2.8777777777577285E-2</v>
      </c>
      <c r="H6" s="38">
        <v>45997.477361111109</v>
      </c>
      <c r="I6" s="37" t="str">
        <f>IFERROR(VLOOKUP(D6,DB!A:F,6,0),"")</f>
        <v>SCECO</v>
      </c>
      <c r="J6" s="37" t="str">
        <f>IFERROR(VLOOKUP(D6,DB!A:G,7,0),"")</f>
        <v>Haj Removal</v>
      </c>
      <c r="K6" s="37" t="s">
        <v>39134</v>
      </c>
      <c r="L6" s="37" t="str">
        <f>IFERROR(VLOOKUP(D6,DB!A:I,9,0),"")</f>
        <v>Latis</v>
      </c>
    </row>
    <row r="7" spans="1:13">
      <c r="A7" s="37" t="s">
        <v>39135</v>
      </c>
      <c r="B7" s="37" t="str">
        <f>IFERROR(VLOOKUP(D7,DB!A:K,11,0),"")</f>
        <v>R5</v>
      </c>
      <c r="C7" s="37">
        <v>1</v>
      </c>
      <c r="D7" s="37" t="s">
        <v>33367</v>
      </c>
      <c r="E7" s="37" t="s">
        <v>39106</v>
      </c>
      <c r="F7" s="38">
        <v>45997.490694444445</v>
      </c>
      <c r="G7" s="132">
        <f t="shared" ca="1" si="2"/>
        <v>2.1000000000640284E-2</v>
      </c>
      <c r="H7" s="38">
        <v>45997.459444444445</v>
      </c>
      <c r="I7" s="37" t="str">
        <f>IFERROR(VLOOKUP(D7,DB!A:F,6,0),"")</f>
        <v>SCECO</v>
      </c>
      <c r="J7" s="37" t="str">
        <f>IFERROR(VLOOKUP(D7,DB!A:G,7,0),"")</f>
        <v>Dead</v>
      </c>
      <c r="K7" s="37" t="s">
        <v>39136</v>
      </c>
      <c r="L7" s="37" t="str">
        <f>IFERROR(VLOOKUP(D7,DB!A:I,9,0),"")</f>
        <v>Latis</v>
      </c>
    </row>
    <row r="8" spans="1:13">
      <c r="A8" s="37"/>
      <c r="B8" s="37" t="str">
        <f>IFERROR(VLOOKUP(D8,DB!A:K,11,0),"")</f>
        <v/>
      </c>
      <c r="C8" s="37"/>
      <c r="D8" s="37"/>
      <c r="E8" s="37"/>
      <c r="F8" s="38"/>
      <c r="G8" s="132">
        <f t="shared" ca="1" si="2"/>
        <v>45997.511694444445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45997.511694444445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ref="G10:G41" ca="1" si="3">IFERROR(NOW()-F10,"")</f>
        <v>45997.511694444445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3"/>
        <v>45997.511694444445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3"/>
        <v>45997.511694444445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3"/>
        <v>45997.511694444445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45997.511694444445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45997.511694444445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45997.511694444445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45997.511694444445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45997.511694444445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45997.511694444445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45997.511694444445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45997.511694444445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45997.511694444445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45997.511694444445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45997.511694444445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45997.511694444445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45997.511694444445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45997.511694444445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45997.511694444445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45997.511694444445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45997.511694444445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45997.511694444445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45997.511694444445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45997.511694444445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45997.511694444445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45997.511694444445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45997.511694444445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45997.511694444445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45997.511694444445</v>
      </c>
      <c r="H38" s="38"/>
      <c r="I38" s="37" t="str">
        <f>IFERROR(VLOOKUP(D38,DB!A:F,6,0),"")</f>
        <v/>
      </c>
      <c r="J38" s="37" t="str">
        <f>IFERROR(VLOOKUP(D38,DB!A:G,7,0),"")</f>
        <v/>
      </c>
      <c r="K38" s="37"/>
      <c r="L38" s="37" t="str">
        <f>IFERROR(VLOOKUP(D38,DB!A:I,9,0),"")</f>
        <v/>
      </c>
    </row>
    <row r="39" spans="1:12">
      <c r="A39" s="147"/>
      <c r="B39" s="147" t="str">
        <f>IFERROR(VLOOKUP(D39,DB!A:K,11,0),"")</f>
        <v/>
      </c>
      <c r="C39" s="147"/>
      <c r="D39" s="147"/>
      <c r="E39" s="147"/>
      <c r="F39" s="148"/>
      <c r="G39" s="149">
        <f t="shared" ca="1" si="3"/>
        <v>45997.511694444445</v>
      </c>
      <c r="H39" s="148"/>
      <c r="I39" s="147" t="str">
        <f>IFERROR(VLOOKUP(D39,DB!A:F,6,0),"")</f>
        <v/>
      </c>
      <c r="J39" s="147" t="str">
        <f>IFERROR(VLOOKUP(D39,DB!A:G,7,0),"")</f>
        <v/>
      </c>
      <c r="K39" s="147"/>
      <c r="L39" s="14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39137</v>
      </c>
      <c r="B2" s="116" t="str">
        <f>IFERROR(VLOOKUP(D2,DB!A:K,11,0),"")</f>
        <v>R6</v>
      </c>
      <c r="C2" s="117">
        <v>5</v>
      </c>
      <c r="D2" s="116" t="s">
        <v>28419</v>
      </c>
      <c r="E2" s="139" t="s">
        <v>39106</v>
      </c>
      <c r="F2" s="118">
        <v>45997.399178240739</v>
      </c>
      <c r="G2" s="72">
        <f t="shared" ref="G2:G46" ca="1" si="0">IFERROR(NOW()-F2,"-")</f>
        <v>0.11251620370603632</v>
      </c>
      <c r="H2" s="118">
        <v>45997.399178240739</v>
      </c>
      <c r="I2" s="116" t="str">
        <f>IFERROR(VLOOKUP(D2,DB!A:F,6,0),"")</f>
        <v>SCECO</v>
      </c>
      <c r="J2" s="116" t="str">
        <f>IFERROR(VLOOKUP(D2,DB!A:G,7,0),"")</f>
        <v>Dead</v>
      </c>
      <c r="K2" s="119" t="s">
        <v>39138</v>
      </c>
      <c r="L2" s="134" t="str">
        <f>IFERROR(VLOOKUP(D2,DB!A:I,9,0),"")</f>
        <v>Latis</v>
      </c>
    </row>
    <row r="3" spans="1:16382" ht="31.5" customHeight="1">
      <c r="A3" s="115"/>
      <c r="B3" s="116" t="str">
        <f>IFERROR(VLOOKUP(D3,DB!A:K,11,0),"")</f>
        <v/>
      </c>
      <c r="C3" s="117"/>
      <c r="D3" s="116"/>
      <c r="E3" s="139"/>
      <c r="F3" s="118"/>
      <c r="G3" s="72">
        <f t="shared" ca="1" si="0"/>
        <v>45997.511694444445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45997.511694444445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45997.511694444445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45997.511694444445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45997.511694444445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45997.511694444445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45997.511694444445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45997.511694444445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45997.511694444445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45997.511694444445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45997.511694444445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45997.511694444445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45997.511694444445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45997.511694444445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45997.511694444445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45997.511694444445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45997.511694444445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45997.511694444445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45997.511694444445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45997.511694444445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45997.511694444445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45997.511694444445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45997.511694444445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45997.511694444445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45997.511694444445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45997.511694444445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45997.511694444445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45997.511694444445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45997.511694444445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45997.511694444445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45997.511694444445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45997.511694444445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45997.511694444445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45997.511694444445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45997.511694444445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45997.511694444445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45997.511694444445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45997.511694444445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45997.511694444445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45997.511694444445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45997.511694444445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45997.511694444445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45997.511694444445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45997.511694444445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ref="G47:G110" ca="1" si="1">IFERROR(NOW()-F47,"-")</f>
        <v>45997.511694444445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1"/>
        <v>45997.511694444445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45997.511694444445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45997.511694444445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45997.511694444445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45997.511694444445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45997.511694444445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45997.511694444445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45997.511694444445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45997.511694444445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45997.511694444445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45997.511694444445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45997.511694444445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45997.511694444445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45997.511694444445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45997.511694444445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45997.511694444445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45997.511694444445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45997.511694444445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45997.511694444445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45997.511694444445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45997.511694444445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45997.511694444445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45997.511694444445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45997.511694444445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45997.511694444445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45997.511694444445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45997.511694444445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45997.511694444445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45997.511694444445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45997.511694444445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45997.511694444445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45997.511694444445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45997.511694444445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45997.511694444445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45997.511694444445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45997.511694444445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45997.511694444445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45997.511694444445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45997.511694444445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45997.511694444445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45997.511694444445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45997.511694444445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45997.511694444445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45997.511694444445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45997.511694444445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45997.511694444445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45997.511694444445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45997.511694444445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45997.511694444445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45997.511694444445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45997.511694444445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45997.511694444445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45997.511694444445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45997.511694444445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45997.511694444445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45997.511694444445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45997.511694444445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45997.511694444445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45997.511694444445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45997.511694444445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45997.511694444445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45997.511694444445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45997.511694444445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ref="G111:G174" ca="1" si="2">IFERROR(NOW()-F111,"-")</f>
        <v>45997.511694444445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2"/>
        <v>45997.511694444445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45997.511694444445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45997.511694444445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45997.511694444445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45997.511694444445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45997.511694444445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45997.511694444445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45997.511694444445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45997.511694444445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45997.511694444445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45997.511694444445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45997.511694444445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45997.511694444445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45997.511694444445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45997.511694444445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45997.511694444445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45997.511694444445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45997.511694444445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45997.511694444445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45997.511694444445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45997.511694444445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45997.511694444445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45997.511694444445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45997.511694444445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45997.511694444445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45997.511694444445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45997.511694444445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45997.511694444445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45997.511694444445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45997.511694444445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45997.511694444445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45997.511694444445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45997.511694444445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45997.511694444445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45997.511694444445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45997.511694444445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45997.511694444445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45997.511694444445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45997.511694444445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45997.511694444445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45997.511694444445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45997.511694444445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45997.511694444445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45997.511694444445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45997.511694444445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45997.511694444445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45997.511694444445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45997.511694444445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45997.511694444445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45997.511694444445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45997.511694444445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45997.511694444445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45997.511694444445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45997.511694444445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45997.511694444445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45997.511694444445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45997.511694444445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45997.511694444445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45997.511694444445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45997.511694444445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45997.511694444445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45997.511694444445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45997.511694444445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ref="G175:G238" ca="1" si="3">IFERROR(NOW()-F175,"-")</f>
        <v>45997.511694444445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3"/>
        <v>45997.511694444445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45997.511694444445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45997.511694444445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45997.511694444445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45997.511694444445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45997.511694444445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45997.511694444445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45997.511694444445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45997.511694444445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45997.511694444445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45997.511694444445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45997.511694444445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45997.511694444445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45997.511694444445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45997.511694444445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45997.511694444445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45997.511694444445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45997.511694444445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45997.511694444445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45997.511694444445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45997.511694444445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45997.511694444445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45997.511694444445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45997.511694444445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45997.511694444445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45997.511694444445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45997.511694444445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45997.511694444445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45997.511694444445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45997.511694444445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45997.511694444445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45997.511694444445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45997.511694444445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45997.511694444445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45997.511694444445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45997.511694444445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45997.511694444445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45997.511694444445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45997.511694444445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45997.511694444445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45997.511694444445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45997.511694444445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45997.511694444445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45997.511694444445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45997.511694444445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45997.511694444445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45997.511694444445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45997.511694444445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45997.511694444445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45997.511694444445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45997.511694444445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45997.511694444445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45997.511694444445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45997.511694444445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45997.511694444445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45997.511694444445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45997.511694444445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45997.511694444445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45997.511694444445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45997.511694444445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45997.511694444445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45997.511694444445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45997.511694444445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ref="G239:G302" ca="1" si="4">IFERROR(NOW()-F239,"-")</f>
        <v>45997.511694444445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4"/>
        <v>45997.511694444445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45997.511694444445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45997.511694444445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45997.511694444445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45997.511694444445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45997.511694444445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45997.511694444445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45997.511694444445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45997.511694444445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45997.511694444445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45997.511694444445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45997.511694444445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45997.511694444445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45997.511694444445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45997.511694444445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45997.511694444445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45997.511694444445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45997.511694444445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45997.511694444445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45997.511694444445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45997.511694444445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45997.511694444445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45997.511694444445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45997.511694444445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45997.511694444445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45997.511694444445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45997.511694444445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45997.511694444445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45997.511694444445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45997.511694444445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45997.511694444445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45997.511694444445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45997.511694444445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45997.511694444445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45997.511694444445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45997.511694444445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45997.511694444445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45997.511694444445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45997.511694444445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45997.511694444445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45997.511694444445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45997.511694444445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45997.511694444445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45997.511694444445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45997.511694444445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45997.511694444445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45997.511694444445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45997.511694444445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45997.511694444445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45997.511694444445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45997.511694444445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45997.511694444445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45997.511694444445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45997.511694444445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45997.511694444445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45997.511694444445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45997.511694444445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45997.511694444445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45997.511694444445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45997.511694444445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45997.511694444445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45997.511694444445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45997.511694444445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ref="G303:G366" ca="1" si="5">IFERROR(NOW()-F303,"-")</f>
        <v>45997.511694444445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5"/>
        <v>45997.511694444445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45997.511694444445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45997.511694444445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45997.511694444445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45997.511694444445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45997.511694444445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45997.511694444445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45997.511694444445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45997.511694444445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45997.511694444445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45997.511694444445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45997.511694444445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45997.511694444445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45997.511694444445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45997.511694444445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45997.511694444445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45997.511694444445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45997.511694444445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45997.511694444445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45997.511694444445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45997.511694444445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45997.511694444445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45997.511694444445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45997.511694444445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45997.511694444445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45997.511694444445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45997.511694444445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45997.511694444445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45997.511694444445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45997.511694444445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45997.511694444445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45997.511694444445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45997.511694444445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45997.511694444445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45997.511694444445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45997.511694444445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45997.511694444445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45997.511694444445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45997.511694444445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45997.511694444445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45997.511694444445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45997.511694444445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45997.511694444445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45997.511694444445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45997.511694444445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45997.511694444445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45997.511694444445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45997.511694444445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45997.511694444445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45997.511694444445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45997.511694444445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45997.511694444445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45997.511694444445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45997.511694444445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45997.511694444445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45997.511694444445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45997.511694444445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45997.511694444445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45997.511694444445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45997.511694444445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45997.511694444445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45997.511694444445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45997.511694444445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ref="G367:G430" ca="1" si="6">IFERROR(NOW()-F367,"-")</f>
        <v>45997.511694444445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6"/>
        <v>45997.511694444445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45997.511694444445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45997.511694444445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45997.511694444445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45997.511694444445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45997.511694444445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45997.511694444445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45997.511694444445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45997.511694444445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45997.511694444445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45997.511694444445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45997.511694444445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45997.511694444445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45997.511694444445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45997.511694444445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45997.511694444445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45997.511694444445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45997.511694444445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45997.511694444445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45997.511694444445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45997.511694444445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45997.511694444445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45997.511694444445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45997.511694444445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45997.511694444445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45997.511694444445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45997.511694444445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45997.511694444445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45997.511694444445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45997.511694444445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45997.511694444445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45997.511694444445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45997.511694444445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45997.511694444445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45997.511694444445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45997.511694444445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45997.511694444445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45997.511694444445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45997.511694444445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45997.511694444445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45997.511694444445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45997.511694444445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45997.511694444445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45997.511694444445</v>
      </c>
      <c r="H411" s="118"/>
      <c r="I411" s="116" t="str">
        <f>IFERROR(VLOOKUP(D411,DB!A:F,6,0),"")</f>
        <v/>
      </c>
      <c r="J411" s="116" t="str">
        <f>IFERROR(VLOOKUP(D411,DB!A:G,7,0),"")</f>
        <v/>
      </c>
      <c r="K411" s="119"/>
      <c r="L411" s="134" t="str">
        <f>IFERROR(VLOOKUP(D411,DB!A:I,9,0),"")</f>
        <v/>
      </c>
    </row>
    <row r="412" spans="1:12" ht="31.5" customHeight="1">
      <c r="A412" s="140"/>
      <c r="B412" s="141" t="str">
        <f>IFERROR(VLOOKUP(D412,DB!A:K,11,0),"")</f>
        <v/>
      </c>
      <c r="C412" s="142"/>
      <c r="D412" s="141"/>
      <c r="E412" s="139"/>
      <c r="F412" s="143"/>
      <c r="G412" s="144">
        <f t="shared" ca="1" si="6"/>
        <v>45997.511694444445</v>
      </c>
      <c r="H412" s="143"/>
      <c r="I412" s="141" t="str">
        <f>IFERROR(VLOOKUP(D412,DB!A:F,6,0),"")</f>
        <v/>
      </c>
      <c r="J412" s="141" t="str">
        <f>IFERROR(VLOOKUP(D412,DB!A:G,7,0),"")</f>
        <v/>
      </c>
      <c r="K412" s="145"/>
      <c r="L412" s="146"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2025-12-06T09:18:29Z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